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135" activeTab="0"/>
  </bookViews>
  <sheets>
    <sheet name="Sheet1" sheetId="1" r:id="rId1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<sst xmlns="http://schemas.openxmlformats.org/spreadsheetml/2006/main" count="84" uniqueCount="33">
  <si>
    <t>Assignments to the Administrative Regions:</t>
  </si>
  <si>
    <t>Number of Assignments:</t>
  </si>
  <si>
    <t>Active District Judges</t>
  </si>
  <si>
    <t>Former District Judges</t>
  </si>
  <si>
    <t>Days Served:</t>
  </si>
  <si>
    <t>Active Statutory County Court Judges</t>
  </si>
  <si>
    <t>By Presiding Judges of Administrative Regions</t>
  </si>
  <si>
    <t>Assignments within the Administrative Regions:</t>
  </si>
  <si>
    <t>Total</t>
  </si>
  <si>
    <t>Senior Appellate Judges</t>
  </si>
  <si>
    <t>Former Appellate Judges</t>
  </si>
  <si>
    <t>TOTAL Days Served</t>
  </si>
  <si>
    <t>TOTAL Assignments</t>
  </si>
  <si>
    <t xml:space="preserve"> By the Chief Justice of the Supreme Court</t>
  </si>
  <si>
    <t>Senior District Judges</t>
  </si>
  <si>
    <t>Retired/Former Statutory County Court Judges</t>
  </si>
  <si>
    <t>Assignments from Other Administrative Regions:</t>
  </si>
  <si>
    <t>Active Appellate Judges</t>
  </si>
  <si>
    <t>Active Justices of the Peace</t>
  </si>
  <si>
    <t>Assignments to Other Administrative Regions</t>
  </si>
  <si>
    <t>Days Served</t>
  </si>
  <si>
    <t>Number of Assignments</t>
  </si>
  <si>
    <t>Total ---Trial Court Assignments</t>
  </si>
  <si>
    <t>By the Supreme Court*</t>
  </si>
  <si>
    <r>
      <t xml:space="preserve">1st </t>
    </r>
    <r>
      <rPr>
        <i/>
        <u val="single"/>
        <sz val="7.5"/>
        <rFont val="Times New Roman"/>
        <family val="1"/>
      </rPr>
      <t>Region</t>
    </r>
  </si>
  <si>
    <r>
      <t xml:space="preserve">2nd </t>
    </r>
    <r>
      <rPr>
        <i/>
        <u val="single"/>
        <sz val="7.5"/>
        <rFont val="Times New Roman"/>
        <family val="1"/>
      </rPr>
      <t>Region</t>
    </r>
  </si>
  <si>
    <r>
      <t xml:space="preserve">3rd </t>
    </r>
    <r>
      <rPr>
        <i/>
        <u val="single"/>
        <sz val="7.5"/>
        <rFont val="Times New Roman"/>
        <family val="1"/>
      </rPr>
      <t>Region</t>
    </r>
  </si>
  <si>
    <r>
      <t xml:space="preserve">4th </t>
    </r>
    <r>
      <rPr>
        <i/>
        <u val="single"/>
        <sz val="7.5"/>
        <rFont val="Times New Roman"/>
        <family val="1"/>
      </rPr>
      <t>Region</t>
    </r>
  </si>
  <si>
    <r>
      <t xml:space="preserve">5th </t>
    </r>
    <r>
      <rPr>
        <i/>
        <u val="single"/>
        <sz val="7.5"/>
        <rFont val="Times New Roman"/>
        <family val="1"/>
      </rPr>
      <t>Region</t>
    </r>
  </si>
  <si>
    <r>
      <t xml:space="preserve">6th </t>
    </r>
    <r>
      <rPr>
        <i/>
        <u val="single"/>
        <sz val="7.5"/>
        <rFont val="Times New Roman"/>
        <family val="1"/>
      </rPr>
      <t>Region</t>
    </r>
  </si>
  <si>
    <r>
      <t xml:space="preserve">7th </t>
    </r>
    <r>
      <rPr>
        <i/>
        <u val="single"/>
        <sz val="7.5"/>
        <rFont val="Times New Roman"/>
        <family val="1"/>
      </rPr>
      <t>Region</t>
    </r>
  </si>
  <si>
    <r>
      <t xml:space="preserve">8th </t>
    </r>
    <r>
      <rPr>
        <i/>
        <u val="single"/>
        <sz val="7.5"/>
        <rFont val="Times New Roman"/>
        <family val="1"/>
      </rPr>
      <t>Region</t>
    </r>
  </si>
  <si>
    <r>
      <t xml:space="preserve">9th </t>
    </r>
    <r>
      <rPr>
        <i/>
        <u val="single"/>
        <sz val="7.5"/>
        <rFont val="Times New Roman"/>
        <family val="1"/>
      </rPr>
      <t>Region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</si>
</sst>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Times New Roman"/>
      <family val="1"/>
    </font>
    <font>
      <sz val="7.5"/>
      <name val="Times New Roman"/>
      <family val="1"/>
    </font>
    <font>
      <i/>
      <sz val="7.5"/>
      <name val="Times New Roman"/>
      <family val="1"/>
    </font>
    <font>
      <i/>
      <u val="single"/>
      <sz val="7.5"/>
      <name val="Times New Roman"/>
      <family val="1"/>
    </font>
    <font>
      <sz val="7.5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showGridLines="0" tabSelected="1" defaultGridColor="0" zoomScaleSheetLayoutView="100" colorId="8" workbookViewId="0" topLeftCell="A1">
      <selection activeCell="B19" sqref="B19:B20"/>
    </sheetView>
  </sheetViews>
  <sheetFormatPr defaultColWidth="9.140625" defaultRowHeight="12.75"/>
  <cols>
    <col min="1" max="1" width="1.8515625" style="41" customWidth="1"/>
    <col min="2" max="2" width="38.140625" style="41" customWidth="1"/>
    <col min="3" max="3" width="6.140625" style="41" customWidth="1"/>
    <col min="4" max="4" width="6.57421875" style="42" customWidth="1"/>
    <col min="5" max="7" width="6.7109375" style="42" customWidth="1"/>
    <col min="8" max="8" width="6.421875" style="42" customWidth="1"/>
    <col min="9" max="9" width="6.28125" style="42" customWidth="1"/>
    <col min="10" max="10" width="7.00390625" style="42" customWidth="1"/>
    <col min="11" max="11" width="6.57421875" style="42" customWidth="1"/>
    <col min="12" max="12" width="7.57421875" style="41" customWidth="1"/>
    <col min="13" max="16384" width="9.140625" style="41" customWidth="1"/>
  </cols>
  <sheetData>
    <row r="1" spans="1:12" s="6" customFormat="1" ht="24.75" customHeight="1">
      <c r="A1" s="1" t="s">
        <v>13</v>
      </c>
      <c r="B1" s="2"/>
      <c r="C1" s="3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5" t="s">
        <v>8</v>
      </c>
    </row>
    <row r="2" spans="1:12" s="6" customFormat="1" ht="13.5" customHeight="1">
      <c r="A2" s="2"/>
      <c r="B2" s="1" t="s">
        <v>0</v>
      </c>
      <c r="C2" s="2"/>
      <c r="D2" s="7"/>
      <c r="E2" s="7"/>
      <c r="F2" s="7"/>
      <c r="G2" s="7"/>
      <c r="H2" s="7"/>
      <c r="I2" s="7"/>
      <c r="J2" s="7"/>
      <c r="K2" s="7"/>
      <c r="L2" s="2"/>
    </row>
    <row r="3" spans="1:12" s="6" customFormat="1" ht="9">
      <c r="A3" s="2"/>
      <c r="B3" s="8" t="s">
        <v>1</v>
      </c>
      <c r="C3" s="2"/>
      <c r="D3" s="7"/>
      <c r="E3" s="7"/>
      <c r="F3" s="7"/>
      <c r="G3" s="7"/>
      <c r="H3" s="7"/>
      <c r="I3" s="7"/>
      <c r="J3" s="7"/>
      <c r="K3" s="7"/>
      <c r="L3" s="2"/>
    </row>
    <row r="4" spans="1:12" s="6" customFormat="1" ht="9">
      <c r="A4" s="2"/>
      <c r="B4" s="9" t="s">
        <v>2</v>
      </c>
      <c r="C4" s="10">
        <v>0</v>
      </c>
      <c r="D4" s="11">
        <v>0</v>
      </c>
      <c r="E4" s="12">
        <v>0</v>
      </c>
      <c r="F4" s="12">
        <v>0</v>
      </c>
      <c r="G4" s="12">
        <v>21</v>
      </c>
      <c r="H4" s="12">
        <v>1</v>
      </c>
      <c r="I4" s="12">
        <v>0</v>
      </c>
      <c r="J4" s="12">
        <v>0</v>
      </c>
      <c r="K4" s="12">
        <v>4</v>
      </c>
      <c r="L4" s="13">
        <f>SUM(C4:K4)</f>
        <v>26</v>
      </c>
    </row>
    <row r="5" spans="1:12" s="6" customFormat="1" ht="9">
      <c r="A5" s="2"/>
      <c r="B5" s="9" t="s">
        <v>9</v>
      </c>
      <c r="C5" s="10">
        <v>2</v>
      </c>
      <c r="D5" s="11">
        <v>1</v>
      </c>
      <c r="E5" s="12">
        <f>7+6+11+10</f>
        <v>34</v>
      </c>
      <c r="F5" s="12">
        <v>0</v>
      </c>
      <c r="G5" s="12">
        <v>0</v>
      </c>
      <c r="H5" s="12">
        <v>1</v>
      </c>
      <c r="I5" s="12">
        <v>0</v>
      </c>
      <c r="J5" s="12">
        <v>2</v>
      </c>
      <c r="K5" s="12">
        <v>0</v>
      </c>
      <c r="L5" s="13">
        <f aca="true" t="shared" si="0" ref="L5:L10">SUM(C5:K5)</f>
        <v>40</v>
      </c>
    </row>
    <row r="6" spans="1:12" s="6" customFormat="1" ht="9">
      <c r="A6" s="2"/>
      <c r="B6" s="9" t="s">
        <v>10</v>
      </c>
      <c r="C6" s="10">
        <v>0</v>
      </c>
      <c r="D6" s="11">
        <v>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f t="shared" si="0"/>
        <v>1</v>
      </c>
    </row>
    <row r="7" spans="1:12" s="6" customFormat="1" ht="9">
      <c r="A7" s="2"/>
      <c r="B7" s="9" t="s">
        <v>14</v>
      </c>
      <c r="C7" s="10">
        <v>0</v>
      </c>
      <c r="D7" s="11">
        <v>0</v>
      </c>
      <c r="E7" s="12">
        <f>4+1</f>
        <v>5</v>
      </c>
      <c r="F7" s="12">
        <v>0</v>
      </c>
      <c r="G7" s="12">
        <v>94</v>
      </c>
      <c r="H7" s="12">
        <v>0</v>
      </c>
      <c r="I7" s="12">
        <v>0</v>
      </c>
      <c r="J7" s="12">
        <v>0</v>
      </c>
      <c r="K7" s="12">
        <v>0</v>
      </c>
      <c r="L7" s="13">
        <f t="shared" si="0"/>
        <v>99</v>
      </c>
    </row>
    <row r="8" spans="1:12" s="6" customFormat="1" ht="9">
      <c r="A8" s="2"/>
      <c r="B8" s="9" t="s">
        <v>3</v>
      </c>
      <c r="C8" s="10">
        <v>0</v>
      </c>
      <c r="D8" s="11">
        <v>0</v>
      </c>
      <c r="E8" s="12">
        <v>0</v>
      </c>
      <c r="F8" s="12">
        <v>0</v>
      </c>
      <c r="G8" s="12">
        <v>65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65</v>
      </c>
    </row>
    <row r="9" spans="1:12" s="6" customFormat="1" ht="9">
      <c r="A9" s="2"/>
      <c r="B9" s="9" t="s">
        <v>5</v>
      </c>
      <c r="C9" s="10">
        <v>0</v>
      </c>
      <c r="D9" s="11">
        <v>0</v>
      </c>
      <c r="E9" s="12">
        <v>0</v>
      </c>
      <c r="F9" s="12">
        <v>0</v>
      </c>
      <c r="G9" s="12">
        <v>9</v>
      </c>
      <c r="H9" s="12">
        <v>0</v>
      </c>
      <c r="I9" s="12">
        <v>0</v>
      </c>
      <c r="J9" s="12">
        <v>0</v>
      </c>
      <c r="K9" s="12">
        <v>0</v>
      </c>
      <c r="L9" s="13">
        <f t="shared" si="0"/>
        <v>9</v>
      </c>
    </row>
    <row r="10" spans="1:12" s="6" customFormat="1" ht="9">
      <c r="A10" s="2"/>
      <c r="B10" s="14" t="s">
        <v>15</v>
      </c>
      <c r="C10" s="15">
        <v>0</v>
      </c>
      <c r="D10" s="16">
        <v>0</v>
      </c>
      <c r="E10" s="17">
        <v>0</v>
      </c>
      <c r="F10" s="17">
        <v>0</v>
      </c>
      <c r="G10" s="17">
        <v>16</v>
      </c>
      <c r="H10" s="17">
        <v>0</v>
      </c>
      <c r="I10" s="17">
        <v>0</v>
      </c>
      <c r="J10" s="17">
        <v>0</v>
      </c>
      <c r="K10" s="17">
        <v>0</v>
      </c>
      <c r="L10" s="15">
        <f t="shared" si="0"/>
        <v>16</v>
      </c>
    </row>
    <row r="11" spans="1:12" s="20" customFormat="1" ht="9">
      <c r="A11" s="1"/>
      <c r="B11" s="8" t="s">
        <v>12</v>
      </c>
      <c r="C11" s="18">
        <f>SUM(C4:C10)</f>
        <v>2</v>
      </c>
      <c r="D11" s="19">
        <f>SUM(D4:D10)</f>
        <v>2</v>
      </c>
      <c r="E11" s="19">
        <f>SUM(E4:E10)</f>
        <v>39</v>
      </c>
      <c r="F11" s="19">
        <f aca="true" t="shared" si="1" ref="F11:K11">SUM(F4:F10)</f>
        <v>0</v>
      </c>
      <c r="G11" s="19">
        <f t="shared" si="1"/>
        <v>205</v>
      </c>
      <c r="H11" s="19">
        <f t="shared" si="1"/>
        <v>2</v>
      </c>
      <c r="I11" s="19">
        <f t="shared" si="1"/>
        <v>0</v>
      </c>
      <c r="J11" s="19">
        <f t="shared" si="1"/>
        <v>2</v>
      </c>
      <c r="K11" s="19">
        <f t="shared" si="1"/>
        <v>4</v>
      </c>
      <c r="L11" s="18">
        <f>SUM(L4:L10)</f>
        <v>256</v>
      </c>
    </row>
    <row r="12" spans="1:12" s="20" customFormat="1" ht="3.75" customHeight="1">
      <c r="A12" s="1"/>
      <c r="B12" s="21"/>
      <c r="C12" s="18"/>
      <c r="D12" s="19"/>
      <c r="E12" s="19"/>
      <c r="F12" s="19"/>
      <c r="G12" s="19"/>
      <c r="H12" s="19"/>
      <c r="I12" s="19"/>
      <c r="J12" s="19"/>
      <c r="K12" s="19"/>
      <c r="L12" s="18"/>
    </row>
    <row r="13" spans="1:12" s="6" customFormat="1" ht="9">
      <c r="A13" s="2"/>
      <c r="B13" s="8" t="s">
        <v>4</v>
      </c>
      <c r="C13" s="11"/>
      <c r="D13" s="12"/>
      <c r="E13" s="12"/>
      <c r="F13" s="12"/>
      <c r="G13" s="12"/>
      <c r="H13" s="12"/>
      <c r="I13" s="12"/>
      <c r="J13" s="12"/>
      <c r="K13" s="12"/>
      <c r="L13" s="11"/>
    </row>
    <row r="14" spans="1:12" s="6" customFormat="1" ht="9">
      <c r="A14" s="2"/>
      <c r="B14" s="9" t="s">
        <v>2</v>
      </c>
      <c r="C14" s="22">
        <v>0</v>
      </c>
      <c r="D14" s="23">
        <v>0</v>
      </c>
      <c r="E14" s="24">
        <v>0</v>
      </c>
      <c r="F14" s="24">
        <v>0</v>
      </c>
      <c r="G14" s="24">
        <v>10</v>
      </c>
      <c r="H14" s="24">
        <v>2</v>
      </c>
      <c r="I14" s="24">
        <v>0</v>
      </c>
      <c r="J14" s="24">
        <v>0</v>
      </c>
      <c r="K14" s="24">
        <v>4</v>
      </c>
      <c r="L14" s="23">
        <f aca="true" t="shared" si="2" ref="L14:L20">SUM(C14:K14)</f>
        <v>16</v>
      </c>
    </row>
    <row r="15" spans="1:12" s="6" customFormat="1" ht="9">
      <c r="A15" s="2"/>
      <c r="B15" s="9" t="s">
        <v>9</v>
      </c>
      <c r="C15" s="22">
        <v>2</v>
      </c>
      <c r="D15" s="23">
        <v>5</v>
      </c>
      <c r="E15" s="24">
        <f>5.5+12+13+10</f>
        <v>40.5</v>
      </c>
      <c r="F15" s="24">
        <v>0</v>
      </c>
      <c r="G15" s="24">
        <v>0</v>
      </c>
      <c r="H15" s="24">
        <v>7</v>
      </c>
      <c r="I15" s="24">
        <v>0</v>
      </c>
      <c r="J15" s="24">
        <v>4</v>
      </c>
      <c r="K15" s="24">
        <v>0</v>
      </c>
      <c r="L15" s="23">
        <f t="shared" si="2"/>
        <v>58.5</v>
      </c>
    </row>
    <row r="16" spans="1:12" s="6" customFormat="1" ht="9">
      <c r="A16" s="2"/>
      <c r="B16" s="9" t="s">
        <v>10</v>
      </c>
      <c r="C16" s="22">
        <v>0</v>
      </c>
      <c r="D16" s="23">
        <v>4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3">
        <f t="shared" si="2"/>
        <v>4</v>
      </c>
    </row>
    <row r="17" spans="1:12" s="6" customFormat="1" ht="9">
      <c r="A17" s="2"/>
      <c r="B17" s="9" t="s">
        <v>14</v>
      </c>
      <c r="C17" s="23">
        <v>0</v>
      </c>
      <c r="D17" s="24">
        <v>0</v>
      </c>
      <c r="E17" s="24">
        <f>15.5+2.5</f>
        <v>18</v>
      </c>
      <c r="F17" s="24">
        <v>0</v>
      </c>
      <c r="G17" s="24">
        <v>318.5</v>
      </c>
      <c r="H17" s="24">
        <v>0</v>
      </c>
      <c r="I17" s="24">
        <v>0</v>
      </c>
      <c r="J17" s="24">
        <v>0</v>
      </c>
      <c r="K17" s="24">
        <v>0</v>
      </c>
      <c r="L17" s="23">
        <f t="shared" si="2"/>
        <v>336.5</v>
      </c>
    </row>
    <row r="18" spans="1:12" s="6" customFormat="1" ht="9">
      <c r="A18" s="2"/>
      <c r="B18" s="9" t="s">
        <v>3</v>
      </c>
      <c r="C18" s="23">
        <v>0</v>
      </c>
      <c r="D18" s="24">
        <v>0</v>
      </c>
      <c r="E18" s="24">
        <v>0</v>
      </c>
      <c r="F18" s="24">
        <v>0</v>
      </c>
      <c r="G18" s="24">
        <v>228</v>
      </c>
      <c r="H18" s="24">
        <v>0</v>
      </c>
      <c r="I18" s="24">
        <v>0</v>
      </c>
      <c r="J18" s="24">
        <v>0</v>
      </c>
      <c r="K18" s="24">
        <v>0</v>
      </c>
      <c r="L18" s="23">
        <f t="shared" si="2"/>
        <v>228</v>
      </c>
    </row>
    <row r="19" spans="1:12" s="6" customFormat="1" ht="9">
      <c r="A19" s="2"/>
      <c r="B19" s="9" t="s">
        <v>5</v>
      </c>
      <c r="C19" s="23">
        <v>0</v>
      </c>
      <c r="D19" s="24">
        <v>0</v>
      </c>
      <c r="E19" s="24">
        <v>0</v>
      </c>
      <c r="F19" s="24">
        <v>0</v>
      </c>
      <c r="G19" s="24">
        <v>3</v>
      </c>
      <c r="H19" s="24">
        <v>0</v>
      </c>
      <c r="I19" s="24">
        <v>0</v>
      </c>
      <c r="J19" s="24">
        <v>0</v>
      </c>
      <c r="K19" s="24">
        <v>0</v>
      </c>
      <c r="L19" s="23">
        <f t="shared" si="2"/>
        <v>3</v>
      </c>
    </row>
    <row r="20" spans="1:12" s="6" customFormat="1" ht="9">
      <c r="A20" s="2"/>
      <c r="B20" s="14" t="s">
        <v>15</v>
      </c>
      <c r="C20" s="25">
        <v>0</v>
      </c>
      <c r="D20" s="26">
        <v>0</v>
      </c>
      <c r="E20" s="26">
        <v>0</v>
      </c>
      <c r="F20" s="26">
        <v>0</v>
      </c>
      <c r="G20" s="26">
        <v>30</v>
      </c>
      <c r="H20" s="26">
        <v>0</v>
      </c>
      <c r="I20" s="26">
        <v>0</v>
      </c>
      <c r="J20" s="26">
        <v>0</v>
      </c>
      <c r="K20" s="26">
        <v>0</v>
      </c>
      <c r="L20" s="25">
        <f t="shared" si="2"/>
        <v>30</v>
      </c>
    </row>
    <row r="21" spans="1:12" s="6" customFormat="1" ht="9">
      <c r="A21" s="2"/>
      <c r="B21" s="8" t="s">
        <v>11</v>
      </c>
      <c r="C21" s="27">
        <f>SUM(C14:C20)</f>
        <v>2</v>
      </c>
      <c r="D21" s="28">
        <f>SUM(D14:D20)</f>
        <v>9</v>
      </c>
      <c r="E21" s="28">
        <f>SUM(E14:E20)</f>
        <v>58.5</v>
      </c>
      <c r="F21" s="28">
        <f aca="true" t="shared" si="3" ref="F21:K21">SUM(F14:F20)</f>
        <v>0</v>
      </c>
      <c r="G21" s="28">
        <f t="shared" si="3"/>
        <v>589.5</v>
      </c>
      <c r="H21" s="28">
        <f t="shared" si="3"/>
        <v>9</v>
      </c>
      <c r="I21" s="28">
        <f t="shared" si="3"/>
        <v>0</v>
      </c>
      <c r="J21" s="28">
        <f t="shared" si="3"/>
        <v>4</v>
      </c>
      <c r="K21" s="28">
        <f t="shared" si="3"/>
        <v>4</v>
      </c>
      <c r="L21" s="27">
        <f>SUM(C21:K21)</f>
        <v>676</v>
      </c>
    </row>
    <row r="22" spans="1:12" s="6" customFormat="1" ht="3.75" customHeight="1">
      <c r="A22" s="2"/>
      <c r="B22" s="21"/>
      <c r="C22" s="18"/>
      <c r="D22" s="19"/>
      <c r="E22" s="19"/>
      <c r="F22" s="19"/>
      <c r="G22" s="19"/>
      <c r="H22" s="19"/>
      <c r="I22" s="19"/>
      <c r="J22" s="19"/>
      <c r="K22" s="19"/>
      <c r="L22" s="18"/>
    </row>
    <row r="23" spans="1:12" s="6" customFormat="1" ht="9">
      <c r="A23" s="1" t="s">
        <v>6</v>
      </c>
      <c r="B23" s="2"/>
      <c r="C23" s="11"/>
      <c r="D23" s="12"/>
      <c r="E23" s="12"/>
      <c r="F23" s="12"/>
      <c r="G23" s="12"/>
      <c r="H23" s="12"/>
      <c r="I23" s="12"/>
      <c r="J23" s="12"/>
      <c r="K23" s="12"/>
      <c r="L23" s="11"/>
    </row>
    <row r="24" spans="1:12" s="6" customFormat="1" ht="9">
      <c r="A24" s="2"/>
      <c r="B24" s="1" t="s">
        <v>7</v>
      </c>
      <c r="C24" s="11"/>
      <c r="D24" s="12"/>
      <c r="E24" s="12"/>
      <c r="F24" s="12"/>
      <c r="G24" s="12"/>
      <c r="H24" s="12"/>
      <c r="I24" s="12"/>
      <c r="J24" s="12"/>
      <c r="K24" s="12"/>
      <c r="L24" s="11"/>
    </row>
    <row r="25" spans="1:12" s="6" customFormat="1" ht="9">
      <c r="A25" s="2"/>
      <c r="B25" s="8" t="s">
        <v>1</v>
      </c>
      <c r="C25" s="11"/>
      <c r="D25" s="12"/>
      <c r="E25" s="12"/>
      <c r="F25" s="12"/>
      <c r="G25" s="12"/>
      <c r="H25" s="12"/>
      <c r="I25" s="12"/>
      <c r="J25" s="12"/>
      <c r="K25" s="12"/>
      <c r="L25" s="11"/>
    </row>
    <row r="26" spans="1:12" s="6" customFormat="1" ht="9">
      <c r="A26" s="2"/>
      <c r="B26" s="9" t="s">
        <v>17</v>
      </c>
      <c r="C26" s="11">
        <v>47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1">
        <f>SUM(C26:K26)</f>
        <v>47</v>
      </c>
    </row>
    <row r="27" spans="1:12" s="6" customFormat="1" ht="9">
      <c r="A27" s="2"/>
      <c r="B27" s="9" t="s">
        <v>2</v>
      </c>
      <c r="C27" s="10">
        <v>70</v>
      </c>
      <c r="D27" s="11">
        <v>59</v>
      </c>
      <c r="E27" s="12">
        <f>12+6+8+3</f>
        <v>29</v>
      </c>
      <c r="F27" s="12">
        <v>5</v>
      </c>
      <c r="G27" s="12">
        <f>14</f>
        <v>14</v>
      </c>
      <c r="H27" s="12">
        <v>30</v>
      </c>
      <c r="I27" s="12">
        <v>51</v>
      </c>
      <c r="J27" s="12">
        <v>125</v>
      </c>
      <c r="K27" s="12">
        <v>76</v>
      </c>
      <c r="L27" s="11">
        <f aca="true" t="shared" si="4" ref="L27:L34">SUM(C27:K27)</f>
        <v>459</v>
      </c>
    </row>
    <row r="28" spans="1:12" s="6" customFormat="1" ht="9">
      <c r="A28" s="2"/>
      <c r="B28" s="9" t="s">
        <v>9</v>
      </c>
      <c r="C28" s="10">
        <v>115</v>
      </c>
      <c r="D28" s="11">
        <v>102</v>
      </c>
      <c r="E28" s="12">
        <f>26+14+19+29</f>
        <v>88</v>
      </c>
      <c r="F28" s="12">
        <v>24</v>
      </c>
      <c r="G28" s="12">
        <v>0</v>
      </c>
      <c r="H28" s="12">
        <v>47</v>
      </c>
      <c r="I28" s="12">
        <v>7</v>
      </c>
      <c r="J28" s="12">
        <v>70</v>
      </c>
      <c r="K28" s="12">
        <v>0</v>
      </c>
      <c r="L28" s="11">
        <f t="shared" si="4"/>
        <v>453</v>
      </c>
    </row>
    <row r="29" spans="1:12" s="6" customFormat="1" ht="9">
      <c r="A29" s="2"/>
      <c r="B29" s="9" t="s">
        <v>10</v>
      </c>
      <c r="C29" s="10">
        <v>0</v>
      </c>
      <c r="D29" s="11">
        <v>8</v>
      </c>
      <c r="E29" s="12">
        <f>8+9</f>
        <v>17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49</v>
      </c>
      <c r="L29" s="11">
        <f t="shared" si="4"/>
        <v>74</v>
      </c>
    </row>
    <row r="30" spans="1:12" s="6" customFormat="1" ht="9">
      <c r="A30" s="2"/>
      <c r="B30" s="9" t="s">
        <v>14</v>
      </c>
      <c r="C30" s="10">
        <v>339</v>
      </c>
      <c r="D30" s="11">
        <v>886</v>
      </c>
      <c r="E30" s="12">
        <f>214+230+218+212</f>
        <v>874</v>
      </c>
      <c r="F30" s="12">
        <v>203</v>
      </c>
      <c r="G30" s="12">
        <f>37+2</f>
        <v>39</v>
      </c>
      <c r="H30" s="12">
        <v>249</v>
      </c>
      <c r="I30" s="12">
        <v>191</v>
      </c>
      <c r="J30" s="12">
        <v>405</v>
      </c>
      <c r="K30" s="12">
        <v>54</v>
      </c>
      <c r="L30" s="11">
        <f t="shared" si="4"/>
        <v>3240</v>
      </c>
    </row>
    <row r="31" spans="1:12" s="6" customFormat="1" ht="9">
      <c r="A31" s="2"/>
      <c r="B31" s="9" t="s">
        <v>3</v>
      </c>
      <c r="C31" s="10">
        <v>160</v>
      </c>
      <c r="D31" s="11">
        <v>147</v>
      </c>
      <c r="E31" s="12">
        <f>2+2+2+3</f>
        <v>9</v>
      </c>
      <c r="F31" s="12">
        <v>48</v>
      </c>
      <c r="G31" s="12">
        <f>23+1</f>
        <v>24</v>
      </c>
      <c r="H31" s="12">
        <v>11</v>
      </c>
      <c r="I31" s="12">
        <v>0</v>
      </c>
      <c r="J31" s="12">
        <v>20</v>
      </c>
      <c r="K31" s="12">
        <v>0</v>
      </c>
      <c r="L31" s="11">
        <f t="shared" si="4"/>
        <v>419</v>
      </c>
    </row>
    <row r="32" spans="1:12" s="6" customFormat="1" ht="9">
      <c r="A32" s="2"/>
      <c r="B32" s="9" t="s">
        <v>5</v>
      </c>
      <c r="C32" s="10">
        <v>8</v>
      </c>
      <c r="D32" s="11">
        <v>31</v>
      </c>
      <c r="E32" s="12">
        <f>2+2</f>
        <v>4</v>
      </c>
      <c r="F32" s="12">
        <v>0</v>
      </c>
      <c r="G32" s="12">
        <f>4+1</f>
        <v>5</v>
      </c>
      <c r="H32" s="12">
        <v>2</v>
      </c>
      <c r="I32" s="12">
        <v>20</v>
      </c>
      <c r="J32" s="12">
        <v>32</v>
      </c>
      <c r="K32" s="12">
        <v>0</v>
      </c>
      <c r="L32" s="11">
        <f t="shared" si="4"/>
        <v>102</v>
      </c>
    </row>
    <row r="33" spans="1:12" s="6" customFormat="1" ht="9">
      <c r="A33" s="2"/>
      <c r="B33" s="9" t="s">
        <v>15</v>
      </c>
      <c r="C33" s="13">
        <v>51</v>
      </c>
      <c r="D33" s="11">
        <v>66</v>
      </c>
      <c r="E33" s="12">
        <f>4+7+6+10</f>
        <v>27</v>
      </c>
      <c r="F33" s="12">
        <v>0</v>
      </c>
      <c r="G33" s="12">
        <f>8+1</f>
        <v>9</v>
      </c>
      <c r="H33" s="12">
        <v>38</v>
      </c>
      <c r="I33" s="12">
        <v>23</v>
      </c>
      <c r="J33" s="12">
        <v>44</v>
      </c>
      <c r="K33" s="12">
        <v>49</v>
      </c>
      <c r="L33" s="11">
        <f t="shared" si="4"/>
        <v>307</v>
      </c>
    </row>
    <row r="34" spans="1:12" s="6" customFormat="1" ht="9">
      <c r="A34" s="2"/>
      <c r="B34" s="14" t="s">
        <v>18</v>
      </c>
      <c r="C34" s="15">
        <v>0</v>
      </c>
      <c r="D34" s="16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6">
        <f t="shared" si="4"/>
        <v>0</v>
      </c>
    </row>
    <row r="35" spans="1:12" s="6" customFormat="1" ht="9">
      <c r="A35" s="2"/>
      <c r="B35" s="8" t="s">
        <v>12</v>
      </c>
      <c r="C35" s="18">
        <f>SUM(C26:C34)</f>
        <v>790</v>
      </c>
      <c r="D35" s="18">
        <f aca="true" t="shared" si="5" ref="D35:L35">SUM(D26:D34)</f>
        <v>1299</v>
      </c>
      <c r="E35" s="18">
        <f t="shared" si="5"/>
        <v>1048</v>
      </c>
      <c r="F35" s="18">
        <f t="shared" si="5"/>
        <v>280</v>
      </c>
      <c r="G35" s="18">
        <f t="shared" si="5"/>
        <v>91</v>
      </c>
      <c r="H35" s="18">
        <f t="shared" si="5"/>
        <v>377</v>
      </c>
      <c r="I35" s="18">
        <f t="shared" si="5"/>
        <v>292</v>
      </c>
      <c r="J35" s="18">
        <f t="shared" si="5"/>
        <v>696</v>
      </c>
      <c r="K35" s="18">
        <f t="shared" si="5"/>
        <v>228</v>
      </c>
      <c r="L35" s="18">
        <f t="shared" si="5"/>
        <v>5101</v>
      </c>
    </row>
    <row r="36" spans="1:12" s="6" customFormat="1" ht="3.75" customHeight="1">
      <c r="A36" s="2"/>
      <c r="B36" s="8"/>
      <c r="C36" s="18"/>
      <c r="D36" s="19"/>
      <c r="E36" s="19"/>
      <c r="F36" s="19"/>
      <c r="G36" s="19"/>
      <c r="H36" s="19"/>
      <c r="I36" s="19"/>
      <c r="J36" s="19"/>
      <c r="K36" s="19"/>
      <c r="L36" s="18"/>
    </row>
    <row r="37" spans="1:12" s="6" customFormat="1" ht="9">
      <c r="A37" s="2"/>
      <c r="B37" s="8" t="s">
        <v>4</v>
      </c>
      <c r="C37" s="11"/>
      <c r="D37" s="12"/>
      <c r="E37" s="12"/>
      <c r="F37" s="12"/>
      <c r="G37" s="12"/>
      <c r="H37" s="12"/>
      <c r="I37" s="12"/>
      <c r="J37" s="12"/>
      <c r="K37" s="12"/>
      <c r="L37" s="11"/>
    </row>
    <row r="38" spans="1:12" s="6" customFormat="1" ht="9">
      <c r="A38" s="2"/>
      <c r="B38" s="9" t="s">
        <v>17</v>
      </c>
      <c r="C38" s="23">
        <v>115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9">
        <v>0</v>
      </c>
      <c r="J38" s="24">
        <v>0</v>
      </c>
      <c r="K38" s="24">
        <v>0</v>
      </c>
      <c r="L38" s="23">
        <f>SUM(C38:K38)</f>
        <v>115</v>
      </c>
    </row>
    <row r="39" spans="1:12" s="6" customFormat="1" ht="9">
      <c r="A39" s="2"/>
      <c r="B39" s="9" t="s">
        <v>2</v>
      </c>
      <c r="C39" s="30">
        <v>279</v>
      </c>
      <c r="D39" s="23">
        <v>83</v>
      </c>
      <c r="E39" s="24">
        <f>7</f>
        <v>7</v>
      </c>
      <c r="F39" s="24">
        <v>7</v>
      </c>
      <c r="G39" s="24">
        <f>1+1</f>
        <v>2</v>
      </c>
      <c r="H39" s="24">
        <v>41</v>
      </c>
      <c r="I39" s="24">
        <v>9.5</v>
      </c>
      <c r="J39" s="24">
        <v>140</v>
      </c>
      <c r="K39" s="24">
        <v>110</v>
      </c>
      <c r="L39" s="23">
        <f aca="true" t="shared" si="6" ref="L39:L46">SUM(C39:K39)</f>
        <v>678.5</v>
      </c>
    </row>
    <row r="40" spans="1:12" s="6" customFormat="1" ht="9">
      <c r="A40" s="2"/>
      <c r="B40" s="9" t="s">
        <v>9</v>
      </c>
      <c r="C40" s="30">
        <v>326</v>
      </c>
      <c r="D40" s="23">
        <v>327.5</v>
      </c>
      <c r="E40" s="24">
        <f>43.5+15.5+32+20</f>
        <v>111</v>
      </c>
      <c r="F40" s="24">
        <v>107.5</v>
      </c>
      <c r="G40" s="24">
        <v>0</v>
      </c>
      <c r="H40" s="24">
        <v>272</v>
      </c>
      <c r="I40" s="24">
        <v>9.5</v>
      </c>
      <c r="J40" s="24">
        <v>154</v>
      </c>
      <c r="K40" s="24">
        <v>0</v>
      </c>
      <c r="L40" s="23">
        <f t="shared" si="6"/>
        <v>1307.5</v>
      </c>
    </row>
    <row r="41" spans="1:12" s="6" customFormat="1" ht="9">
      <c r="A41" s="2"/>
      <c r="B41" s="9" t="s">
        <v>10</v>
      </c>
      <c r="C41" s="30">
        <v>0</v>
      </c>
      <c r="D41" s="23">
        <v>9</v>
      </c>
      <c r="E41" s="24">
        <f>9+17.5</f>
        <v>26.5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69</v>
      </c>
      <c r="L41" s="23">
        <f t="shared" si="6"/>
        <v>104.5</v>
      </c>
    </row>
    <row r="42" spans="1:12" s="6" customFormat="1" ht="9">
      <c r="A42" s="2"/>
      <c r="B42" s="9" t="s">
        <v>14</v>
      </c>
      <c r="C42" s="30">
        <v>1786</v>
      </c>
      <c r="D42" s="23">
        <v>2184.5</v>
      </c>
      <c r="E42" s="24">
        <f>230+200+256+248</f>
        <v>934</v>
      </c>
      <c r="F42" s="24">
        <v>710.5</v>
      </c>
      <c r="G42" s="24">
        <f>148.5+54.5</f>
        <v>203</v>
      </c>
      <c r="H42" s="24">
        <v>532</v>
      </c>
      <c r="I42" s="24">
        <v>284.5</v>
      </c>
      <c r="J42" s="24">
        <v>925</v>
      </c>
      <c r="K42" s="24">
        <v>147</v>
      </c>
      <c r="L42" s="23">
        <f t="shared" si="6"/>
        <v>7706.5</v>
      </c>
    </row>
    <row r="43" spans="1:12" s="6" customFormat="1" ht="9">
      <c r="A43" s="2"/>
      <c r="B43" s="9" t="s">
        <v>3</v>
      </c>
      <c r="C43" s="30">
        <v>336</v>
      </c>
      <c r="D43" s="23">
        <v>351</v>
      </c>
      <c r="E43" s="24">
        <f>2+1+2+2.5</f>
        <v>7.5</v>
      </c>
      <c r="F43" s="24">
        <v>242.5</v>
      </c>
      <c r="G43" s="24">
        <f>98+13.5</f>
        <v>111.5</v>
      </c>
      <c r="H43" s="24">
        <v>9</v>
      </c>
      <c r="I43" s="24">
        <v>0</v>
      </c>
      <c r="J43" s="24">
        <v>50.5</v>
      </c>
      <c r="K43" s="24">
        <v>0</v>
      </c>
      <c r="L43" s="23">
        <f t="shared" si="6"/>
        <v>1108</v>
      </c>
    </row>
    <row r="44" spans="1:12" s="6" customFormat="1" ht="9">
      <c r="A44" s="2"/>
      <c r="B44" s="9" t="s">
        <v>5</v>
      </c>
      <c r="C44" s="30">
        <v>27</v>
      </c>
      <c r="D44" s="23">
        <v>35</v>
      </c>
      <c r="E44" s="24">
        <v>0</v>
      </c>
      <c r="F44" s="24">
        <v>0</v>
      </c>
      <c r="G44" s="24">
        <v>6</v>
      </c>
      <c r="H44" s="24">
        <v>3</v>
      </c>
      <c r="I44" s="24">
        <v>2</v>
      </c>
      <c r="J44" s="24">
        <v>45.5</v>
      </c>
      <c r="K44" s="24">
        <v>0</v>
      </c>
      <c r="L44" s="23">
        <f t="shared" si="6"/>
        <v>118.5</v>
      </c>
    </row>
    <row r="45" spans="1:12" s="6" customFormat="1" ht="9">
      <c r="A45" s="2"/>
      <c r="B45" s="9" t="s">
        <v>15</v>
      </c>
      <c r="C45" s="23">
        <v>108</v>
      </c>
      <c r="D45" s="23">
        <v>160</v>
      </c>
      <c r="E45" s="24">
        <f>4+9+7.5+10</f>
        <v>30.5</v>
      </c>
      <c r="F45" s="24">
        <v>0</v>
      </c>
      <c r="G45" s="24">
        <f>17+6</f>
        <v>23</v>
      </c>
      <c r="H45" s="24">
        <v>119.5</v>
      </c>
      <c r="I45" s="24">
        <v>17</v>
      </c>
      <c r="J45" s="24">
        <v>48.5</v>
      </c>
      <c r="K45" s="24">
        <v>89</v>
      </c>
      <c r="L45" s="23">
        <f t="shared" si="6"/>
        <v>595.5</v>
      </c>
    </row>
    <row r="46" spans="1:12" s="6" customFormat="1" ht="9">
      <c r="A46" s="2"/>
      <c r="B46" s="14" t="s">
        <v>18</v>
      </c>
      <c r="C46" s="25">
        <v>0</v>
      </c>
      <c r="D46" s="25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5">
        <f t="shared" si="6"/>
        <v>0</v>
      </c>
    </row>
    <row r="47" spans="1:12" s="6" customFormat="1" ht="9">
      <c r="A47" s="2"/>
      <c r="B47" s="8" t="s">
        <v>11</v>
      </c>
      <c r="C47" s="27">
        <f>SUM(C38:C46)</f>
        <v>2977</v>
      </c>
      <c r="D47" s="27">
        <f aca="true" t="shared" si="7" ref="D47:L47">SUM(D38:D46)</f>
        <v>3150</v>
      </c>
      <c r="E47" s="27">
        <f t="shared" si="7"/>
        <v>1116.5</v>
      </c>
      <c r="F47" s="27">
        <f t="shared" si="7"/>
        <v>1067.5</v>
      </c>
      <c r="G47" s="27">
        <f t="shared" si="7"/>
        <v>345.5</v>
      </c>
      <c r="H47" s="27">
        <f t="shared" si="7"/>
        <v>976.5</v>
      </c>
      <c r="I47" s="27">
        <f t="shared" si="7"/>
        <v>322.5</v>
      </c>
      <c r="J47" s="27">
        <f t="shared" si="7"/>
        <v>1363.5</v>
      </c>
      <c r="K47" s="27">
        <f t="shared" si="7"/>
        <v>415</v>
      </c>
      <c r="L47" s="27">
        <f t="shared" si="7"/>
        <v>11734</v>
      </c>
    </row>
    <row r="48" spans="1:12" s="6" customFormat="1" ht="3.75" customHeight="1">
      <c r="A48" s="2"/>
      <c r="B48" s="21"/>
      <c r="C48" s="18"/>
      <c r="D48" s="19"/>
      <c r="E48" s="19"/>
      <c r="F48" s="19"/>
      <c r="G48" s="19"/>
      <c r="H48" s="19"/>
      <c r="I48" s="19"/>
      <c r="J48" s="19"/>
      <c r="K48" s="19"/>
      <c r="L48" s="18"/>
    </row>
    <row r="49" spans="1:12" s="6" customFormat="1" ht="9">
      <c r="A49" s="2"/>
      <c r="B49" s="1" t="s">
        <v>16</v>
      </c>
      <c r="C49" s="11"/>
      <c r="D49" s="12"/>
      <c r="E49" s="12"/>
      <c r="F49" s="12"/>
      <c r="G49" s="12"/>
      <c r="H49" s="12"/>
      <c r="I49" s="12"/>
      <c r="J49" s="12"/>
      <c r="K49" s="12"/>
      <c r="L49" s="11"/>
    </row>
    <row r="50" spans="1:12" s="6" customFormat="1" ht="9">
      <c r="A50" s="2"/>
      <c r="B50" s="8" t="s">
        <v>1</v>
      </c>
      <c r="C50" s="11"/>
      <c r="D50" s="12"/>
      <c r="E50" s="12"/>
      <c r="F50" s="12"/>
      <c r="G50" s="12"/>
      <c r="H50" s="12"/>
      <c r="I50" s="12"/>
      <c r="J50" s="12"/>
      <c r="K50" s="12"/>
      <c r="L50" s="11"/>
    </row>
    <row r="51" spans="1:12" s="6" customFormat="1" ht="9">
      <c r="A51" s="2"/>
      <c r="B51" s="9" t="s">
        <v>17</v>
      </c>
      <c r="C51" s="11">
        <v>17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1">
        <f>SUM(C51:K51)</f>
        <v>17</v>
      </c>
    </row>
    <row r="52" spans="1:12" s="6" customFormat="1" ht="9">
      <c r="A52" s="2"/>
      <c r="B52" s="9" t="s">
        <v>2</v>
      </c>
      <c r="C52" s="10">
        <v>0</v>
      </c>
      <c r="D52" s="11">
        <v>3</v>
      </c>
      <c r="E52" s="12">
        <v>0</v>
      </c>
      <c r="F52" s="12">
        <v>0</v>
      </c>
      <c r="G52" s="12">
        <v>5</v>
      </c>
      <c r="H52" s="12">
        <v>7</v>
      </c>
      <c r="I52" s="12">
        <v>1</v>
      </c>
      <c r="J52" s="12">
        <v>0</v>
      </c>
      <c r="K52" s="12">
        <v>2</v>
      </c>
      <c r="L52" s="11">
        <f aca="true" t="shared" si="8" ref="L52:L58">SUM(C52:K52)</f>
        <v>18</v>
      </c>
    </row>
    <row r="53" spans="1:12" s="6" customFormat="1" ht="9">
      <c r="A53" s="2"/>
      <c r="B53" s="9" t="s">
        <v>9</v>
      </c>
      <c r="C53" s="10">
        <v>3</v>
      </c>
      <c r="D53" s="11">
        <v>0</v>
      </c>
      <c r="E53" s="12">
        <v>0</v>
      </c>
      <c r="F53" s="12">
        <v>1</v>
      </c>
      <c r="G53" s="12">
        <v>0</v>
      </c>
      <c r="H53" s="12">
        <v>25</v>
      </c>
      <c r="I53" s="12">
        <v>0</v>
      </c>
      <c r="J53" s="12">
        <v>0</v>
      </c>
      <c r="K53" s="12">
        <v>0</v>
      </c>
      <c r="L53" s="11">
        <f t="shared" si="8"/>
        <v>29</v>
      </c>
    </row>
    <row r="54" spans="1:12" s="6" customFormat="1" ht="9">
      <c r="A54" s="2"/>
      <c r="B54" s="9" t="s">
        <v>10</v>
      </c>
      <c r="C54" s="10">
        <v>0</v>
      </c>
      <c r="D54" s="11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1">
        <f t="shared" si="8"/>
        <v>0</v>
      </c>
    </row>
    <row r="55" spans="1:12" s="6" customFormat="1" ht="9">
      <c r="A55" s="2"/>
      <c r="B55" s="9" t="s">
        <v>14</v>
      </c>
      <c r="C55" s="10">
        <v>2</v>
      </c>
      <c r="D55" s="11">
        <v>11</v>
      </c>
      <c r="E55" s="12">
        <f>26+16+8+21</f>
        <v>71</v>
      </c>
      <c r="F55" s="12">
        <v>30</v>
      </c>
      <c r="G55" s="12">
        <v>3</v>
      </c>
      <c r="H55" s="12">
        <v>42</v>
      </c>
      <c r="I55" s="12">
        <v>18</v>
      </c>
      <c r="J55" s="12">
        <v>9</v>
      </c>
      <c r="K55" s="12">
        <v>25</v>
      </c>
      <c r="L55" s="11">
        <f t="shared" si="8"/>
        <v>211</v>
      </c>
    </row>
    <row r="56" spans="1:12" s="6" customFormat="1" ht="9">
      <c r="A56" s="2"/>
      <c r="B56" s="9" t="s">
        <v>3</v>
      </c>
      <c r="C56" s="10">
        <v>0</v>
      </c>
      <c r="D56" s="11">
        <v>3</v>
      </c>
      <c r="E56" s="12">
        <v>1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9</v>
      </c>
      <c r="L56" s="11">
        <f t="shared" si="8"/>
        <v>14</v>
      </c>
    </row>
    <row r="57" spans="1:12" s="6" customFormat="1" ht="9">
      <c r="A57" s="2"/>
      <c r="B57" s="9" t="s">
        <v>5</v>
      </c>
      <c r="C57" s="10">
        <v>0</v>
      </c>
      <c r="D57" s="11">
        <v>3</v>
      </c>
      <c r="E57" s="12">
        <f>1+1</f>
        <v>2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1">
        <f t="shared" si="8"/>
        <v>5</v>
      </c>
    </row>
    <row r="58" spans="1:12" s="6" customFormat="1" ht="9">
      <c r="A58" s="2"/>
      <c r="B58" s="14" t="s">
        <v>15</v>
      </c>
      <c r="C58" s="15">
        <v>0</v>
      </c>
      <c r="D58" s="16">
        <v>0</v>
      </c>
      <c r="E58" s="17">
        <v>0</v>
      </c>
      <c r="F58" s="17">
        <v>18</v>
      </c>
      <c r="G58" s="17">
        <v>0</v>
      </c>
      <c r="H58" s="17">
        <v>0</v>
      </c>
      <c r="I58" s="17">
        <v>4</v>
      </c>
      <c r="J58" s="17">
        <v>0</v>
      </c>
      <c r="K58" s="17">
        <v>0</v>
      </c>
      <c r="L58" s="16">
        <f t="shared" si="8"/>
        <v>22</v>
      </c>
    </row>
    <row r="59" spans="1:12" s="6" customFormat="1" ht="9">
      <c r="A59" s="2"/>
      <c r="B59" s="8" t="s">
        <v>12</v>
      </c>
      <c r="C59" s="18">
        <f>SUM(C51:C58)</f>
        <v>22</v>
      </c>
      <c r="D59" s="18">
        <f aca="true" t="shared" si="9" ref="D59:K59">SUM(D51:D58)</f>
        <v>20</v>
      </c>
      <c r="E59" s="18">
        <f t="shared" si="9"/>
        <v>74</v>
      </c>
      <c r="F59" s="18">
        <f t="shared" si="9"/>
        <v>50</v>
      </c>
      <c r="G59" s="18">
        <f t="shared" si="9"/>
        <v>8</v>
      </c>
      <c r="H59" s="18">
        <f t="shared" si="9"/>
        <v>74</v>
      </c>
      <c r="I59" s="18">
        <f t="shared" si="9"/>
        <v>23</v>
      </c>
      <c r="J59" s="18">
        <f t="shared" si="9"/>
        <v>9</v>
      </c>
      <c r="K59" s="18">
        <f t="shared" si="9"/>
        <v>36</v>
      </c>
      <c r="L59" s="18">
        <f>K59+J59+I59+H59+G59+F59+E59+D59+C59</f>
        <v>316</v>
      </c>
    </row>
    <row r="60" spans="1:12" s="6" customFormat="1" ht="3.75" customHeight="1">
      <c r="A60" s="2"/>
      <c r="B60" s="8"/>
      <c r="C60" s="18"/>
      <c r="D60" s="19"/>
      <c r="E60" s="19"/>
      <c r="F60" s="19"/>
      <c r="G60" s="19"/>
      <c r="H60" s="19"/>
      <c r="I60" s="19"/>
      <c r="J60" s="19"/>
      <c r="K60" s="19"/>
      <c r="L60" s="18"/>
    </row>
    <row r="61" spans="1:12" s="6" customFormat="1" ht="9">
      <c r="A61" s="2"/>
      <c r="B61" s="8" t="s">
        <v>4</v>
      </c>
      <c r="C61" s="11"/>
      <c r="D61" s="12"/>
      <c r="E61" s="12"/>
      <c r="F61" s="12"/>
      <c r="G61" s="12"/>
      <c r="H61" s="12"/>
      <c r="I61" s="12"/>
      <c r="J61" s="12"/>
      <c r="K61" s="12"/>
      <c r="L61" s="11"/>
    </row>
    <row r="62" spans="1:12" s="6" customFormat="1" ht="9">
      <c r="A62" s="2"/>
      <c r="B62" s="9" t="s">
        <v>17</v>
      </c>
      <c r="C62" s="24">
        <v>280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3">
        <f>SUM(C62:K62)</f>
        <v>280</v>
      </c>
    </row>
    <row r="63" spans="1:12" s="6" customFormat="1" ht="9">
      <c r="A63" s="2"/>
      <c r="B63" s="9" t="s">
        <v>2</v>
      </c>
      <c r="C63" s="29">
        <v>0</v>
      </c>
      <c r="D63" s="31">
        <v>8</v>
      </c>
      <c r="E63" s="24">
        <v>0</v>
      </c>
      <c r="F63" s="24">
        <v>0</v>
      </c>
      <c r="G63" s="24">
        <v>2</v>
      </c>
      <c r="H63" s="24">
        <v>20</v>
      </c>
      <c r="I63" s="24">
        <v>0</v>
      </c>
      <c r="J63" s="24">
        <v>0</v>
      </c>
      <c r="K63" s="24">
        <v>0</v>
      </c>
      <c r="L63" s="23">
        <f aca="true" t="shared" si="10" ref="L63:L68">SUM(C63:K63)</f>
        <v>30</v>
      </c>
    </row>
    <row r="64" spans="1:12" s="6" customFormat="1" ht="9">
      <c r="A64" s="2"/>
      <c r="B64" s="9" t="s">
        <v>9</v>
      </c>
      <c r="C64" s="29">
        <v>3</v>
      </c>
      <c r="D64" s="31">
        <v>0</v>
      </c>
      <c r="E64" s="24">
        <v>0</v>
      </c>
      <c r="F64" s="24">
        <v>3</v>
      </c>
      <c r="G64" s="24">
        <v>0</v>
      </c>
      <c r="H64" s="24">
        <v>75.5</v>
      </c>
      <c r="I64" s="24">
        <v>0</v>
      </c>
      <c r="J64" s="24">
        <v>0</v>
      </c>
      <c r="K64" s="24">
        <v>0</v>
      </c>
      <c r="L64" s="23">
        <f t="shared" si="10"/>
        <v>81.5</v>
      </c>
    </row>
    <row r="65" spans="1:12" s="6" customFormat="1" ht="9">
      <c r="A65" s="2"/>
      <c r="B65" s="9" t="s">
        <v>10</v>
      </c>
      <c r="C65" s="29">
        <v>0</v>
      </c>
      <c r="D65" s="31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3">
        <f t="shared" si="10"/>
        <v>0</v>
      </c>
    </row>
    <row r="66" spans="1:12" s="6" customFormat="1" ht="9">
      <c r="A66" s="2"/>
      <c r="B66" s="9" t="s">
        <v>14</v>
      </c>
      <c r="C66" s="29">
        <v>4</v>
      </c>
      <c r="D66" s="31">
        <v>27</v>
      </c>
      <c r="E66" s="24">
        <f>20.5+22+3+6</f>
        <v>51.5</v>
      </c>
      <c r="F66" s="24">
        <v>84.5</v>
      </c>
      <c r="G66" s="24">
        <v>1</v>
      </c>
      <c r="H66" s="24">
        <v>67</v>
      </c>
      <c r="I66" s="24">
        <v>29</v>
      </c>
      <c r="J66" s="24">
        <v>16</v>
      </c>
      <c r="K66" s="24">
        <v>36</v>
      </c>
      <c r="L66" s="23">
        <f t="shared" si="10"/>
        <v>316</v>
      </c>
    </row>
    <row r="67" spans="1:12" s="6" customFormat="1" ht="9">
      <c r="A67" s="2"/>
      <c r="B67" s="9" t="s">
        <v>3</v>
      </c>
      <c r="C67" s="29">
        <v>0</v>
      </c>
      <c r="D67" s="31">
        <v>10</v>
      </c>
      <c r="E67" s="24">
        <v>0</v>
      </c>
      <c r="F67" s="24">
        <v>1</v>
      </c>
      <c r="G67" s="24">
        <v>0</v>
      </c>
      <c r="H67" s="24">
        <v>0</v>
      </c>
      <c r="I67" s="24">
        <v>0</v>
      </c>
      <c r="J67" s="24">
        <v>0</v>
      </c>
      <c r="K67" s="24">
        <v>21</v>
      </c>
      <c r="L67" s="23">
        <f t="shared" si="10"/>
        <v>32</v>
      </c>
    </row>
    <row r="68" spans="1:12" s="6" customFormat="1" ht="9">
      <c r="A68" s="2"/>
      <c r="B68" s="9" t="s">
        <v>5</v>
      </c>
      <c r="C68" s="29">
        <v>0</v>
      </c>
      <c r="D68" s="31">
        <v>3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3">
        <f t="shared" si="10"/>
        <v>3</v>
      </c>
    </row>
    <row r="69" spans="1:12" s="6" customFormat="1" ht="9">
      <c r="A69" s="2"/>
      <c r="B69" s="14" t="s">
        <v>15</v>
      </c>
      <c r="C69" s="32">
        <v>0</v>
      </c>
      <c r="D69" s="33">
        <v>0</v>
      </c>
      <c r="E69" s="26">
        <v>0</v>
      </c>
      <c r="F69" s="26">
        <v>65.5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5">
        <f>SUM(C69:K69)</f>
        <v>65.5</v>
      </c>
    </row>
    <row r="70" spans="1:12" s="6" customFormat="1" ht="9">
      <c r="A70" s="2"/>
      <c r="B70" s="8" t="s">
        <v>11</v>
      </c>
      <c r="C70" s="28">
        <f>SUM(C62:C69)</f>
        <v>287</v>
      </c>
      <c r="D70" s="28">
        <f aca="true" t="shared" si="11" ref="D70:L70">SUM(D62:D69)</f>
        <v>48</v>
      </c>
      <c r="E70" s="28">
        <f t="shared" si="11"/>
        <v>51.5</v>
      </c>
      <c r="F70" s="28">
        <f t="shared" si="11"/>
        <v>154</v>
      </c>
      <c r="G70" s="28">
        <f t="shared" si="11"/>
        <v>3</v>
      </c>
      <c r="H70" s="28">
        <f t="shared" si="11"/>
        <v>162.5</v>
      </c>
      <c r="I70" s="28">
        <f t="shared" si="11"/>
        <v>29</v>
      </c>
      <c r="J70" s="28">
        <f t="shared" si="11"/>
        <v>16</v>
      </c>
      <c r="K70" s="28">
        <f t="shared" si="11"/>
        <v>57</v>
      </c>
      <c r="L70" s="28">
        <f t="shared" si="11"/>
        <v>808</v>
      </c>
    </row>
    <row r="71" spans="1:12" s="6" customFormat="1" ht="3.75" customHeight="1">
      <c r="A71" s="2"/>
      <c r="B71" s="8"/>
      <c r="C71" s="19"/>
      <c r="D71" s="19"/>
      <c r="E71" s="19"/>
      <c r="F71" s="19"/>
      <c r="G71" s="19"/>
      <c r="H71" s="19"/>
      <c r="I71" s="19"/>
      <c r="J71" s="19"/>
      <c r="K71" s="19"/>
      <c r="L71" s="18"/>
    </row>
    <row r="72" spans="1:12" s="6" customFormat="1" ht="9">
      <c r="A72" s="1" t="s">
        <v>23</v>
      </c>
      <c r="B72" s="2"/>
      <c r="C72" s="12"/>
      <c r="D72" s="12"/>
      <c r="E72" s="12"/>
      <c r="F72" s="12"/>
      <c r="G72" s="12"/>
      <c r="H72" s="12"/>
      <c r="I72" s="12"/>
      <c r="J72" s="12"/>
      <c r="K72" s="12"/>
      <c r="L72" s="11"/>
    </row>
    <row r="73" spans="1:12" s="6" customFormat="1" ht="12.75" customHeight="1">
      <c r="A73" s="2"/>
      <c r="B73" s="8" t="s">
        <v>1</v>
      </c>
      <c r="C73" s="12"/>
      <c r="D73" s="12"/>
      <c r="E73" s="34"/>
      <c r="F73" s="12"/>
      <c r="G73" s="12"/>
      <c r="H73" s="12"/>
      <c r="I73" s="12"/>
      <c r="J73" s="12"/>
      <c r="K73" s="12"/>
      <c r="L73" s="11"/>
    </row>
    <row r="74" spans="1:12" s="6" customFormat="1" ht="12.75" customHeight="1">
      <c r="A74" s="2"/>
      <c r="B74" s="9" t="s">
        <v>2</v>
      </c>
      <c r="C74" s="34">
        <v>0</v>
      </c>
      <c r="D74" s="11">
        <v>11</v>
      </c>
      <c r="E74" s="12">
        <v>0</v>
      </c>
      <c r="F74" s="12">
        <v>2</v>
      </c>
      <c r="G74" s="12">
        <v>1</v>
      </c>
      <c r="H74" s="12">
        <v>1</v>
      </c>
      <c r="I74" s="12">
        <v>0</v>
      </c>
      <c r="J74" s="12">
        <v>0</v>
      </c>
      <c r="K74" s="12">
        <v>0</v>
      </c>
      <c r="L74" s="18">
        <f>SUM(D74:K74)</f>
        <v>15</v>
      </c>
    </row>
    <row r="75" spans="1:12" s="6" customFormat="1" ht="12.75" customHeight="1">
      <c r="A75" s="2"/>
      <c r="B75" s="8" t="s">
        <v>4</v>
      </c>
      <c r="C75" s="10"/>
      <c r="D75" s="11"/>
      <c r="E75" s="12"/>
      <c r="F75" s="12"/>
      <c r="G75" s="12"/>
      <c r="H75" s="12"/>
      <c r="I75" s="12"/>
      <c r="J75" s="12"/>
      <c r="K75" s="12"/>
      <c r="L75" s="11"/>
    </row>
    <row r="76" spans="1:12" s="6" customFormat="1" ht="12.75" customHeight="1">
      <c r="A76" s="2"/>
      <c r="B76" s="9" t="s">
        <v>2</v>
      </c>
      <c r="C76" s="22">
        <v>0</v>
      </c>
      <c r="D76" s="31">
        <v>18</v>
      </c>
      <c r="E76" s="35">
        <v>0</v>
      </c>
      <c r="F76" s="35">
        <v>3</v>
      </c>
      <c r="G76" s="35">
        <v>0</v>
      </c>
      <c r="H76" s="35">
        <v>2</v>
      </c>
      <c r="I76" s="35">
        <v>0</v>
      </c>
      <c r="J76" s="35">
        <v>0</v>
      </c>
      <c r="K76" s="35">
        <v>0</v>
      </c>
      <c r="L76" s="36">
        <f>SUM(D76:K76)</f>
        <v>23</v>
      </c>
    </row>
    <row r="77" spans="1:12" s="6" customFormat="1" ht="2.25" customHeight="1" thickBot="1">
      <c r="A77" s="37"/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8"/>
    </row>
    <row r="78" spans="1:12" s="6" customFormat="1" ht="6" customHeight="1">
      <c r="A78" s="2"/>
      <c r="B78" s="2"/>
      <c r="C78" s="11"/>
      <c r="D78" s="12"/>
      <c r="E78" s="12"/>
      <c r="F78" s="12"/>
      <c r="G78" s="12"/>
      <c r="H78" s="12"/>
      <c r="I78" s="12"/>
      <c r="J78" s="12"/>
      <c r="K78" s="12"/>
      <c r="L78" s="11"/>
    </row>
    <row r="79" spans="1:12" s="6" customFormat="1" ht="12.75" customHeight="1">
      <c r="A79" s="1" t="s">
        <v>22</v>
      </c>
      <c r="B79" s="2"/>
      <c r="C79" s="11"/>
      <c r="D79" s="12"/>
      <c r="E79" s="12"/>
      <c r="F79" s="12"/>
      <c r="G79" s="12"/>
      <c r="H79" s="12"/>
      <c r="I79" s="12"/>
      <c r="J79" s="12"/>
      <c r="K79" s="12"/>
      <c r="L79" s="11"/>
    </row>
    <row r="80" spans="1:12" s="6" customFormat="1" ht="12.75" customHeight="1">
      <c r="A80" s="2"/>
      <c r="B80" s="1" t="s">
        <v>21</v>
      </c>
      <c r="C80" s="18">
        <f>Sheet1!C59+Sheet1!C35+Sheet1!C11+C74</f>
        <v>814</v>
      </c>
      <c r="D80" s="19">
        <f>Sheet1!D59+Sheet1!D35+Sheet1!D11+D74</f>
        <v>1332</v>
      </c>
      <c r="E80" s="19">
        <f>Sheet1!E59+Sheet1!E35+Sheet1!E11+E74</f>
        <v>1161</v>
      </c>
      <c r="F80" s="19">
        <f>Sheet1!F59+Sheet1!F35+Sheet1!F11+F74</f>
        <v>332</v>
      </c>
      <c r="G80" s="19">
        <f>Sheet1!G59+Sheet1!G35+Sheet1!G11+G74</f>
        <v>305</v>
      </c>
      <c r="H80" s="19">
        <f>Sheet1!H59+Sheet1!H35+Sheet1!H11+H74</f>
        <v>454</v>
      </c>
      <c r="I80" s="19">
        <f>Sheet1!I59+Sheet1!I35+Sheet1!I11+I74</f>
        <v>315</v>
      </c>
      <c r="J80" s="19">
        <f>Sheet1!J59+Sheet1!J35+Sheet1!J11+J74</f>
        <v>707</v>
      </c>
      <c r="K80" s="19">
        <f>Sheet1!K59+Sheet1!K35+Sheet1!K11+K74</f>
        <v>268</v>
      </c>
      <c r="L80" s="18">
        <f>K80+J80+I80+H80+G80+F80+E80+D80+C80</f>
        <v>5688</v>
      </c>
    </row>
    <row r="81" spans="1:12" s="6" customFormat="1" ht="12.75" customHeight="1">
      <c r="A81" s="2"/>
      <c r="B81" s="1" t="s">
        <v>20</v>
      </c>
      <c r="C81" s="27">
        <f>Sheet1!C70+Sheet1!C47+Sheet1!C21+C76</f>
        <v>3266</v>
      </c>
      <c r="D81" s="28">
        <f>Sheet1!D70+Sheet1!D47+Sheet1!D21+D76</f>
        <v>3225</v>
      </c>
      <c r="E81" s="28">
        <f>Sheet1!E70+Sheet1!E47+Sheet1!E21+E76</f>
        <v>1226.5</v>
      </c>
      <c r="F81" s="28">
        <f>Sheet1!F70+Sheet1!F47+Sheet1!F21+F76</f>
        <v>1224.5</v>
      </c>
      <c r="G81" s="28">
        <f>Sheet1!G70+Sheet1!G47+Sheet1!G21+G76</f>
        <v>938</v>
      </c>
      <c r="H81" s="28">
        <f>Sheet1!H70+Sheet1!H47+Sheet1!H21+H76</f>
        <v>1150</v>
      </c>
      <c r="I81" s="28">
        <f>Sheet1!I70+Sheet1!I47+Sheet1!I21+I76</f>
        <v>351.5</v>
      </c>
      <c r="J81" s="28">
        <f>Sheet1!J70+Sheet1!J47+Sheet1!J21+J76</f>
        <v>1383.5</v>
      </c>
      <c r="K81" s="28">
        <f>Sheet1!K70+Sheet1!K47+Sheet1!K21+K76</f>
        <v>476</v>
      </c>
      <c r="L81" s="27">
        <f>K81+J81+I81+H81+G81+F81+E81+D81+C81</f>
        <v>13241</v>
      </c>
    </row>
    <row r="82" spans="1:12" s="6" customFormat="1" ht="12.75" customHeight="1">
      <c r="A82" s="2"/>
      <c r="B82" s="1" t="s">
        <v>19</v>
      </c>
      <c r="C82" s="18">
        <v>28</v>
      </c>
      <c r="D82" s="19">
        <v>25</v>
      </c>
      <c r="E82" s="19">
        <f>11+21+23+23</f>
        <v>78</v>
      </c>
      <c r="F82" s="19">
        <v>13</v>
      </c>
      <c r="G82" s="19">
        <v>1</v>
      </c>
      <c r="H82" s="19">
        <v>10</v>
      </c>
      <c r="I82" s="19">
        <v>43</v>
      </c>
      <c r="J82" s="19">
        <v>13</v>
      </c>
      <c r="K82" s="19">
        <v>0</v>
      </c>
      <c r="L82" s="18">
        <f>SUM(C82:K82)</f>
        <v>211</v>
      </c>
    </row>
    <row r="83" spans="4:11" s="6" customFormat="1" ht="12.75" customHeight="1">
      <c r="D83" s="40"/>
      <c r="E83" s="40"/>
      <c r="F83" s="40"/>
      <c r="G83" s="40"/>
      <c r="H83" s="40"/>
      <c r="I83" s="40"/>
      <c r="J83" s="40"/>
      <c r="K83" s="40"/>
    </row>
    <row r="84" spans="4:11" s="6" customFormat="1" ht="9">
      <c r="D84" s="40"/>
      <c r="E84" s="40"/>
      <c r="F84" s="40"/>
      <c r="G84" s="40"/>
      <c r="H84" s="40"/>
      <c r="I84" s="40"/>
      <c r="J84" s="40"/>
      <c r="K84" s="40"/>
    </row>
    <row r="85" spans="4:11" s="6" customFormat="1" ht="9">
      <c r="D85" s="40"/>
      <c r="E85" s="40"/>
      <c r="F85" s="40"/>
      <c r="G85" s="40"/>
      <c r="H85" s="40"/>
      <c r="I85" s="40"/>
      <c r="J85" s="40"/>
      <c r="K85" s="40"/>
    </row>
    <row r="86" spans="4:11" s="6" customFormat="1" ht="9">
      <c r="D86" s="40"/>
      <c r="E86" s="40"/>
      <c r="F86" s="40"/>
      <c r="G86" s="40"/>
      <c r="H86" s="40"/>
      <c r="I86" s="40"/>
      <c r="J86" s="40"/>
      <c r="K86" s="40"/>
    </row>
    <row r="87" spans="4:11" s="6" customFormat="1" ht="9">
      <c r="D87" s="40"/>
      <c r="E87" s="40"/>
      <c r="F87" s="40"/>
      <c r="G87" s="40"/>
      <c r="H87" s="40"/>
      <c r="I87" s="40"/>
      <c r="J87" s="40"/>
      <c r="K87" s="40"/>
    </row>
    <row r="88" spans="4:11" s="6" customFormat="1" ht="9">
      <c r="D88" s="40"/>
      <c r="E88" s="40"/>
      <c r="F88" s="40"/>
      <c r="G88" s="40"/>
      <c r="H88" s="40"/>
      <c r="I88" s="40"/>
      <c r="J88" s="40"/>
      <c r="K88" s="40"/>
    </row>
    <row r="89" spans="4:11" s="6" customFormat="1" ht="9">
      <c r="D89" s="40"/>
      <c r="E89" s="40"/>
      <c r="F89" s="40"/>
      <c r="G89" s="40"/>
      <c r="H89" s="40"/>
      <c r="I89" s="40"/>
      <c r="J89" s="40"/>
      <c r="K89" s="40"/>
    </row>
    <row r="90" spans="4:11" s="6" customFormat="1" ht="9">
      <c r="D90" s="40"/>
      <c r="E90" s="40"/>
      <c r="F90" s="40"/>
      <c r="G90" s="40"/>
      <c r="H90" s="40"/>
      <c r="I90" s="40"/>
      <c r="J90" s="40"/>
      <c r="K90" s="40"/>
    </row>
    <row r="91" spans="4:11" s="6" customFormat="1" ht="9">
      <c r="D91" s="40"/>
      <c r="E91" s="40"/>
      <c r="F91" s="40"/>
      <c r="G91" s="40"/>
      <c r="H91" s="40"/>
      <c r="I91" s="40"/>
      <c r="J91" s="40"/>
      <c r="K91" s="40"/>
    </row>
    <row r="92" spans="4:11" s="6" customFormat="1" ht="9">
      <c r="D92" s="40"/>
      <c r="E92" s="40"/>
      <c r="F92" s="40"/>
      <c r="G92" s="40"/>
      <c r="H92" s="40"/>
      <c r="I92" s="40"/>
      <c r="J92" s="40"/>
      <c r="K92" s="40"/>
    </row>
    <row r="93" spans="4:11" s="6" customFormat="1" ht="9">
      <c r="D93" s="40"/>
      <c r="E93" s="40"/>
      <c r="F93" s="40"/>
      <c r="G93" s="40"/>
      <c r="H93" s="40"/>
      <c r="I93" s="40"/>
      <c r="J93" s="40"/>
      <c r="K93" s="40"/>
    </row>
    <row r="94" spans="4:11" s="6" customFormat="1" ht="9">
      <c r="D94" s="40"/>
      <c r="E94" s="40"/>
      <c r="F94" s="40"/>
      <c r="G94" s="40"/>
      <c r="H94" s="40"/>
      <c r="I94" s="40"/>
      <c r="J94" s="40"/>
      <c r="K94" s="40"/>
    </row>
    <row r="95" spans="4:11" s="6" customFormat="1" ht="9">
      <c r="D95" s="40"/>
      <c r="E95" s="40"/>
      <c r="F95" s="40"/>
      <c r="G95" s="40"/>
      <c r="H95" s="40"/>
      <c r="I95" s="40"/>
      <c r="J95" s="40"/>
      <c r="K95" s="40"/>
    </row>
    <row r="96" spans="4:11" s="6" customFormat="1" ht="9">
      <c r="D96" s="40"/>
      <c r="E96" s="40"/>
      <c r="F96" s="40"/>
      <c r="G96" s="40"/>
      <c r="H96" s="40"/>
      <c r="I96" s="40"/>
      <c r="J96" s="40"/>
      <c r="K96" s="40"/>
    </row>
    <row r="97" spans="4:11" s="6" customFormat="1" ht="9">
      <c r="D97" s="40"/>
      <c r="E97" s="40"/>
      <c r="F97" s="40"/>
      <c r="G97" s="40"/>
      <c r="H97" s="40"/>
      <c r="I97" s="40"/>
      <c r="J97" s="40"/>
      <c r="K97" s="40"/>
    </row>
    <row r="98" spans="4:11" s="6" customFormat="1" ht="9">
      <c r="D98" s="40"/>
      <c r="E98" s="40"/>
      <c r="F98" s="40"/>
      <c r="G98" s="40"/>
      <c r="H98" s="40"/>
      <c r="I98" s="40"/>
      <c r="J98" s="40"/>
      <c r="K98" s="40"/>
    </row>
    <row r="99" spans="4:11" s="6" customFormat="1" ht="9">
      <c r="D99" s="40"/>
      <c r="E99" s="40"/>
      <c r="F99" s="40"/>
      <c r="G99" s="40"/>
      <c r="H99" s="40"/>
      <c r="I99" s="40"/>
      <c r="J99" s="40"/>
      <c r="K99" s="40"/>
    </row>
    <row r="100" spans="4:11" s="6" customFormat="1" ht="9">
      <c r="D100" s="40"/>
      <c r="E100" s="40"/>
      <c r="F100" s="40"/>
      <c r="G100" s="40"/>
      <c r="H100" s="40"/>
      <c r="I100" s="40"/>
      <c r="J100" s="40"/>
      <c r="K100" s="40"/>
    </row>
    <row r="101" spans="4:11" s="6" customFormat="1" ht="9">
      <c r="D101" s="40"/>
      <c r="E101" s="40"/>
      <c r="F101" s="40"/>
      <c r="G101" s="40"/>
      <c r="H101" s="40"/>
      <c r="I101" s="40"/>
      <c r="J101" s="40"/>
      <c r="K101" s="40"/>
    </row>
    <row r="102" spans="4:11" s="6" customFormat="1" ht="9">
      <c r="D102" s="40"/>
      <c r="E102" s="40"/>
      <c r="F102" s="40"/>
      <c r="G102" s="40"/>
      <c r="H102" s="40"/>
      <c r="I102" s="40"/>
      <c r="J102" s="40"/>
      <c r="K102" s="40"/>
    </row>
    <row r="103" spans="4:11" s="6" customFormat="1" ht="9">
      <c r="D103" s="40"/>
      <c r="E103" s="40"/>
      <c r="F103" s="40"/>
      <c r="G103" s="40"/>
      <c r="H103" s="40"/>
      <c r="I103" s="40"/>
      <c r="J103" s="40"/>
      <c r="K103" s="40"/>
    </row>
    <row r="104" spans="4:11" s="6" customFormat="1" ht="9">
      <c r="D104" s="40"/>
      <c r="E104" s="40"/>
      <c r="F104" s="40"/>
      <c r="G104" s="40"/>
      <c r="H104" s="40"/>
      <c r="I104" s="40"/>
      <c r="J104" s="40"/>
      <c r="K104" s="40"/>
    </row>
    <row r="105" spans="4:11" s="6" customFormat="1" ht="9">
      <c r="D105" s="40"/>
      <c r="E105" s="40"/>
      <c r="F105" s="40"/>
      <c r="G105" s="40"/>
      <c r="H105" s="40"/>
      <c r="I105" s="40"/>
      <c r="J105" s="40"/>
      <c r="K105" s="40"/>
    </row>
    <row r="106" spans="4:11" s="6" customFormat="1" ht="9">
      <c r="D106" s="40"/>
      <c r="E106" s="40"/>
      <c r="F106" s="40"/>
      <c r="G106" s="40"/>
      <c r="H106" s="40"/>
      <c r="I106" s="40"/>
      <c r="J106" s="40"/>
      <c r="K106" s="40"/>
    </row>
    <row r="107" spans="4:11" s="6" customFormat="1" ht="9">
      <c r="D107" s="40"/>
      <c r="E107" s="40"/>
      <c r="F107" s="40"/>
      <c r="G107" s="40"/>
      <c r="H107" s="40"/>
      <c r="I107" s="40"/>
      <c r="J107" s="40"/>
      <c r="K107" s="40"/>
    </row>
    <row r="108" spans="4:11" s="6" customFormat="1" ht="9">
      <c r="D108" s="40"/>
      <c r="E108" s="40"/>
      <c r="F108" s="40"/>
      <c r="G108" s="40"/>
      <c r="H108" s="40"/>
      <c r="I108" s="40"/>
      <c r="J108" s="40"/>
      <c r="K108" s="40"/>
    </row>
    <row r="109" spans="4:11" s="6" customFormat="1" ht="9">
      <c r="D109" s="40"/>
      <c r="E109" s="40"/>
      <c r="F109" s="40"/>
      <c r="G109" s="40"/>
      <c r="H109" s="40"/>
      <c r="I109" s="40"/>
      <c r="J109" s="40"/>
      <c r="K109" s="40"/>
    </row>
    <row r="110" spans="4:11" s="6" customFormat="1" ht="9">
      <c r="D110" s="40"/>
      <c r="E110" s="40"/>
      <c r="F110" s="40"/>
      <c r="G110" s="40"/>
      <c r="H110" s="40"/>
      <c r="I110" s="40"/>
      <c r="J110" s="40"/>
      <c r="K110" s="40"/>
    </row>
    <row r="111" spans="4:11" s="6" customFormat="1" ht="9">
      <c r="D111" s="40"/>
      <c r="E111" s="40"/>
      <c r="F111" s="40"/>
      <c r="G111" s="40"/>
      <c r="H111" s="40"/>
      <c r="I111" s="40"/>
      <c r="J111" s="40"/>
      <c r="K111" s="40"/>
    </row>
    <row r="112" spans="4:11" s="6" customFormat="1" ht="9">
      <c r="D112" s="40"/>
      <c r="E112" s="40"/>
      <c r="F112" s="40"/>
      <c r="G112" s="40"/>
      <c r="H112" s="40"/>
      <c r="I112" s="40"/>
      <c r="J112" s="40"/>
      <c r="K112" s="40"/>
    </row>
    <row r="113" spans="4:11" s="6" customFormat="1" ht="9">
      <c r="D113" s="40"/>
      <c r="E113" s="40"/>
      <c r="F113" s="40"/>
      <c r="G113" s="40"/>
      <c r="H113" s="40"/>
      <c r="I113" s="40"/>
      <c r="J113" s="40"/>
      <c r="K113" s="40"/>
    </row>
    <row r="114" spans="4:11" s="6" customFormat="1" ht="9">
      <c r="D114" s="40"/>
      <c r="E114" s="40"/>
      <c r="F114" s="40"/>
      <c r="G114" s="40"/>
      <c r="H114" s="40"/>
      <c r="I114" s="40"/>
      <c r="J114" s="40"/>
      <c r="K114" s="40"/>
    </row>
    <row r="115" spans="4:11" s="6" customFormat="1" ht="9">
      <c r="D115" s="40"/>
      <c r="E115" s="40"/>
      <c r="F115" s="40"/>
      <c r="G115" s="40"/>
      <c r="H115" s="40"/>
      <c r="I115" s="40"/>
      <c r="J115" s="40"/>
      <c r="K115" s="40"/>
    </row>
    <row r="116" spans="4:11" s="6" customFormat="1" ht="9">
      <c r="D116" s="40"/>
      <c r="E116" s="40"/>
      <c r="F116" s="40"/>
      <c r="G116" s="40"/>
      <c r="H116" s="40"/>
      <c r="I116" s="40"/>
      <c r="J116" s="40"/>
      <c r="K116" s="40"/>
    </row>
    <row r="117" spans="4:11" s="6" customFormat="1" ht="9">
      <c r="D117" s="40"/>
      <c r="E117" s="40"/>
      <c r="F117" s="40"/>
      <c r="G117" s="40"/>
      <c r="H117" s="40"/>
      <c r="I117" s="40"/>
      <c r="J117" s="40"/>
      <c r="K117" s="40"/>
    </row>
    <row r="118" spans="4:11" s="6" customFormat="1" ht="9">
      <c r="D118" s="40"/>
      <c r="E118" s="40"/>
      <c r="F118" s="40"/>
      <c r="G118" s="40"/>
      <c r="H118" s="40"/>
      <c r="I118" s="40"/>
      <c r="J118" s="40"/>
      <c r="K118" s="40"/>
    </row>
    <row r="119" spans="4:11" s="6" customFormat="1" ht="9">
      <c r="D119" s="40"/>
      <c r="E119" s="40"/>
      <c r="F119" s="40"/>
      <c r="G119" s="40"/>
      <c r="H119" s="40"/>
      <c r="I119" s="40"/>
      <c r="J119" s="40"/>
      <c r="K119" s="40"/>
    </row>
    <row r="120" spans="4:11" s="6" customFormat="1" ht="9">
      <c r="D120" s="40"/>
      <c r="E120" s="40"/>
      <c r="F120" s="40"/>
      <c r="G120" s="40"/>
      <c r="H120" s="40"/>
      <c r="I120" s="40"/>
      <c r="J120" s="40"/>
      <c r="K120" s="40"/>
    </row>
    <row r="121" spans="4:11" s="6" customFormat="1" ht="9">
      <c r="D121" s="40"/>
      <c r="E121" s="40"/>
      <c r="F121" s="40"/>
      <c r="G121" s="40"/>
      <c r="H121" s="40"/>
      <c r="I121" s="40"/>
      <c r="J121" s="40"/>
      <c r="K121" s="40"/>
    </row>
    <row r="122" spans="4:11" s="6" customFormat="1" ht="9">
      <c r="D122" s="40"/>
      <c r="E122" s="40"/>
      <c r="F122" s="40"/>
      <c r="G122" s="40"/>
      <c r="H122" s="40"/>
      <c r="I122" s="40"/>
      <c r="J122" s="40"/>
      <c r="K122" s="40"/>
    </row>
    <row r="123" spans="4:11" s="6" customFormat="1" ht="9">
      <c r="D123" s="40"/>
      <c r="E123" s="40"/>
      <c r="F123" s="40"/>
      <c r="G123" s="40"/>
      <c r="H123" s="40"/>
      <c r="I123" s="40"/>
      <c r="J123" s="40"/>
      <c r="K123" s="40"/>
    </row>
    <row r="124" spans="4:11" s="6" customFormat="1" ht="9">
      <c r="D124" s="40"/>
      <c r="E124" s="40"/>
      <c r="F124" s="40"/>
      <c r="G124" s="40"/>
      <c r="H124" s="40"/>
      <c r="I124" s="40"/>
      <c r="J124" s="40"/>
      <c r="K124" s="40"/>
    </row>
    <row r="125" spans="4:11" s="6" customFormat="1" ht="9">
      <c r="D125" s="40"/>
      <c r="E125" s="40"/>
      <c r="F125" s="40"/>
      <c r="G125" s="40"/>
      <c r="H125" s="40"/>
      <c r="I125" s="40"/>
      <c r="J125" s="40"/>
      <c r="K125" s="40"/>
    </row>
    <row r="126" spans="4:11" s="6" customFormat="1" ht="9">
      <c r="D126" s="40"/>
      <c r="E126" s="40"/>
      <c r="F126" s="40"/>
      <c r="G126" s="40"/>
      <c r="H126" s="40"/>
      <c r="I126" s="40"/>
      <c r="J126" s="40"/>
      <c r="K126" s="40"/>
    </row>
    <row r="127" spans="4:11" s="6" customFormat="1" ht="9">
      <c r="D127" s="40"/>
      <c r="E127" s="40"/>
      <c r="F127" s="40"/>
      <c r="G127" s="40"/>
      <c r="H127" s="40"/>
      <c r="I127" s="40"/>
      <c r="J127" s="40"/>
      <c r="K127" s="40"/>
    </row>
  </sheetData>
  <printOptions horizontalCentered="1" verticalCentered="1"/>
  <pageMargins left="0" right="0" top="0" bottom="0" header="0" footer="0"/>
  <pageSetup fitToHeight="1" fitToWidth="1" horizontalDpi="600" verticalDpi="600" orientation="portrait" scale="97" r:id="rId1"/>
  <headerFooter alignWithMargins="0">
    <oddHeader>&amp;C&amp;"Times New Roman,Bold"&amp;20Assigned Judges in the Trial Courts
&amp;12Statistics for the Year Ended August 31,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Mudd</dc:creator>
  <cp:keywords/>
  <dc:description/>
  <cp:lastModifiedBy>agarcia</cp:lastModifiedBy>
  <cp:lastPrinted>2006-11-27T14:56:40Z</cp:lastPrinted>
  <dcterms:created xsi:type="dcterms:W3CDTF">2000-12-04T23:40:18Z</dcterms:created>
  <dcterms:modified xsi:type="dcterms:W3CDTF">2006-11-27T14:56:43Z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