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oca-pfps01\data\HR Forms\OCA Forms and Procedures\Travel Policy, Forms and Instructions\TRAVEL POLICIES_CURRENT\"/>
    </mc:Choice>
  </mc:AlternateContent>
  <bookViews>
    <workbookView xWindow="360" yWindow="70" windowWidth="11340" windowHeight="6790" activeTab="2"/>
  </bookViews>
  <sheets>
    <sheet name="Instructions" sheetId="1" r:id="rId1"/>
    <sheet name="BackPg1" sheetId="4" r:id="rId2"/>
    <sheet name="FrontPg1" sheetId="2" r:id="rId3"/>
    <sheet name="BackPg2" sheetId="5" r:id="rId4"/>
    <sheet name="FrontPg2" sheetId="3" r:id="rId5"/>
  </sheets>
  <externalReferences>
    <externalReference r:id="rId6"/>
  </externalReferences>
  <definedNames>
    <definedName name="_xlnm.Print_Area" localSheetId="1">BackPg1!$A$1:$T$62</definedName>
    <definedName name="_xlnm.Print_Area" localSheetId="3">BackPg2!$A$1:$M$58</definedName>
  </definedNames>
  <calcPr calcId="171027" calcMode="autoNoTable"/>
</workbook>
</file>

<file path=xl/calcChain.xml><?xml version="1.0" encoding="utf-8"?>
<calcChain xmlns="http://schemas.openxmlformats.org/spreadsheetml/2006/main">
  <c r="M8" i="4" l="1"/>
  <c r="L10" i="3" l="1"/>
  <c r="L17" i="3"/>
  <c r="L24" i="3"/>
  <c r="L31" i="3"/>
  <c r="L38" i="3"/>
  <c r="L45" i="3"/>
  <c r="L34" i="2"/>
  <c r="L27" i="2"/>
  <c r="B49" i="3"/>
  <c r="B42" i="3"/>
  <c r="B35" i="3"/>
  <c r="B28" i="3"/>
  <c r="B21" i="3"/>
  <c r="B14" i="3"/>
  <c r="B38" i="2"/>
  <c r="B31" i="2"/>
  <c r="V45" i="3"/>
  <c r="V38" i="3"/>
  <c r="V31" i="3"/>
  <c r="V24" i="3"/>
  <c r="V17" i="3"/>
  <c r="V10" i="3"/>
  <c r="V34" i="2"/>
  <c r="V27" i="2"/>
  <c r="Q45" i="3"/>
  <c r="Q38" i="3"/>
  <c r="Q31" i="3"/>
  <c r="Q24" i="3"/>
  <c r="Q17" i="3"/>
  <c r="Q10" i="3"/>
  <c r="Q34" i="2"/>
  <c r="Q27" i="2"/>
  <c r="B45" i="3"/>
  <c r="B38" i="3"/>
  <c r="B31" i="3"/>
  <c r="B24" i="3"/>
  <c r="B17" i="3"/>
  <c r="B10" i="3"/>
  <c r="AF10" i="3"/>
  <c r="B34" i="2"/>
  <c r="B27" i="2"/>
  <c r="V22" i="4" l="1"/>
  <c r="V21" i="4"/>
  <c r="V20" i="4"/>
  <c r="W20" i="4" s="1"/>
  <c r="M20" i="4" s="1"/>
  <c r="V19" i="4"/>
  <c r="V18" i="4"/>
  <c r="V17" i="4"/>
  <c r="W17" i="4" s="1"/>
  <c r="M17" i="4" s="1"/>
  <c r="V16" i="4"/>
  <c r="W16" i="4" s="1"/>
  <c r="M16" i="4" s="1"/>
  <c r="V15" i="4"/>
  <c r="V14" i="4"/>
  <c r="V13" i="4"/>
  <c r="V12" i="4"/>
  <c r="W12" i="4" s="1"/>
  <c r="M12" i="4" s="1"/>
  <c r="V11" i="4"/>
  <c r="V10" i="4"/>
  <c r="V9" i="4"/>
  <c r="W9" i="4" s="1"/>
  <c r="M9" i="4" s="1"/>
  <c r="U22" i="4"/>
  <c r="W22" i="4" s="1"/>
  <c r="M22" i="4" s="1"/>
  <c r="U21" i="4"/>
  <c r="W21" i="4" s="1"/>
  <c r="M21" i="4" s="1"/>
  <c r="U20" i="4"/>
  <c r="U19" i="4"/>
  <c r="W19" i="4" s="1"/>
  <c r="M19" i="4" s="1"/>
  <c r="U18" i="4"/>
  <c r="W18" i="4" s="1"/>
  <c r="M18" i="4" s="1"/>
  <c r="U17" i="4"/>
  <c r="U16" i="4"/>
  <c r="U15" i="4"/>
  <c r="U14" i="4"/>
  <c r="U13" i="4"/>
  <c r="W13" i="4" s="1"/>
  <c r="M13" i="4" s="1"/>
  <c r="U12" i="4"/>
  <c r="U11" i="4"/>
  <c r="U10" i="4"/>
  <c r="W10" i="4" s="1"/>
  <c r="M10" i="4" s="1"/>
  <c r="U9" i="4"/>
  <c r="U8" i="4"/>
  <c r="V8" i="4"/>
  <c r="W8" i="4" s="1"/>
  <c r="R11" i="4"/>
  <c r="W11" i="4"/>
  <c r="M11" i="4" s="1"/>
  <c r="R10" i="4"/>
  <c r="V55" i="4"/>
  <c r="W57" i="4"/>
  <c r="W56" i="4"/>
  <c r="W55" i="4"/>
  <c r="W54" i="4"/>
  <c r="V61" i="4"/>
  <c r="V60" i="4"/>
  <c r="V59" i="4"/>
  <c r="V58" i="4"/>
  <c r="V57" i="4"/>
  <c r="V56" i="4"/>
  <c r="V54" i="4"/>
  <c r="V53" i="4"/>
  <c r="W46" i="4"/>
  <c r="W47" i="4"/>
  <c r="W48" i="4"/>
  <c r="W49" i="4"/>
  <c r="W50" i="4"/>
  <c r="W51" i="4"/>
  <c r="W52" i="4"/>
  <c r="W53" i="4"/>
  <c r="W58" i="4"/>
  <c r="W59" i="4"/>
  <c r="W60" i="4"/>
  <c r="W61" i="4"/>
  <c r="V46" i="4"/>
  <c r="V47" i="4"/>
  <c r="V48" i="4"/>
  <c r="V49" i="4"/>
  <c r="V50" i="4"/>
  <c r="V51" i="4"/>
  <c r="V52" i="4"/>
  <c r="Q62" i="4"/>
  <c r="R30" i="4"/>
  <c r="R31" i="4"/>
  <c r="R32" i="4"/>
  <c r="R33" i="4"/>
  <c r="R34" i="4"/>
  <c r="R35" i="4"/>
  <c r="R36" i="4"/>
  <c r="R37" i="4"/>
  <c r="R38" i="4"/>
  <c r="R39" i="4"/>
  <c r="M30" i="4"/>
  <c r="M31" i="4"/>
  <c r="M32" i="4"/>
  <c r="M33" i="4"/>
  <c r="M34" i="4"/>
  <c r="M35" i="4"/>
  <c r="M36" i="4"/>
  <c r="M37" i="4"/>
  <c r="M38" i="4"/>
  <c r="M39" i="4"/>
  <c r="J40" i="4"/>
  <c r="R8" i="4"/>
  <c r="R9" i="4"/>
  <c r="R12" i="4"/>
  <c r="R13" i="4"/>
  <c r="R14" i="4"/>
  <c r="R15" i="4"/>
  <c r="R16" i="4"/>
  <c r="R17" i="4"/>
  <c r="R18" i="4"/>
  <c r="R19" i="4"/>
  <c r="R20" i="4"/>
  <c r="R21" i="4"/>
  <c r="R22" i="4"/>
  <c r="W14" i="4"/>
  <c r="M14" i="4"/>
  <c r="J23" i="4"/>
  <c r="O9" i="5"/>
  <c r="P9" i="5"/>
  <c r="O10" i="5"/>
  <c r="P10" i="5"/>
  <c r="O11" i="5"/>
  <c r="P11" i="5"/>
  <c r="P8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O8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J58" i="5"/>
  <c r="T48" i="2"/>
  <c r="AF48" i="2" s="1"/>
  <c r="AF44" i="2"/>
  <c r="AF17" i="3" s="1"/>
  <c r="A17" i="3" s="1"/>
  <c r="AF49" i="2"/>
  <c r="AF51" i="2"/>
  <c r="AF24" i="3" s="1"/>
  <c r="A24" i="3" s="1"/>
  <c r="AF38" i="3"/>
  <c r="A38" i="3" s="1"/>
  <c r="A52" i="3"/>
  <c r="AG7" i="3"/>
  <c r="AC7" i="3"/>
  <c r="S40" i="4" l="1"/>
  <c r="W15" i="4"/>
  <c r="M15" i="4" s="1"/>
  <c r="N23" i="4" s="1"/>
  <c r="AF46" i="2" s="1"/>
  <c r="AF34" i="2" s="1"/>
  <c r="A34" i="2" s="1"/>
  <c r="V62" i="4"/>
  <c r="P58" i="5"/>
  <c r="S23" i="4"/>
  <c r="N40" i="4"/>
  <c r="AF53" i="2" s="1"/>
  <c r="AF45" i="3" s="1"/>
  <c r="A45" i="3" s="1"/>
  <c r="W62" i="4"/>
  <c r="I52" i="2" s="1"/>
  <c r="AF52" i="2" s="1"/>
  <c r="AF31" i="3" s="1"/>
  <c r="A31" i="3" s="1"/>
  <c r="O58" i="5"/>
  <c r="A10" i="3"/>
  <c r="I45" i="2" l="1"/>
  <c r="AF45" i="2" s="1"/>
  <c r="AF58" i="2" s="1"/>
  <c r="AA10" i="2" s="1"/>
  <c r="AF20" i="2"/>
  <c r="A20" i="2" s="1"/>
  <c r="AF27" i="2"/>
  <c r="A27" i="2" s="1"/>
</calcChain>
</file>

<file path=xl/comments1.xml><?xml version="1.0" encoding="utf-8"?>
<comments xmlns="http://schemas.openxmlformats.org/spreadsheetml/2006/main">
  <authors>
    <author>Diana Moreno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Total Amount can NOT exceed $110.00:
Meals &lt;=$30
Lodging &lt;=$80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Diana Moreno</author>
  </authors>
  <commentList>
    <comment ref="G10" authorId="0" shapeId="0">
      <text>
        <r>
          <rPr>
            <sz val="8"/>
            <color indexed="81"/>
            <rFont val="Tahoma"/>
            <family val="2"/>
          </rPr>
          <t xml:space="preserve">Enter as </t>
        </r>
        <r>
          <rPr>
            <b/>
            <sz val="8"/>
            <color indexed="81"/>
            <rFont val="Tahoma"/>
            <family val="2"/>
          </rPr>
          <t>MMDDYY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0" authorId="0" shapeId="0">
      <text>
        <r>
          <rPr>
            <sz val="8"/>
            <color indexed="81"/>
            <rFont val="Tahoma"/>
            <family val="2"/>
          </rPr>
          <t>Enter as</t>
        </r>
        <r>
          <rPr>
            <b/>
            <sz val="8"/>
            <color indexed="81"/>
            <rFont val="Tahoma"/>
            <family val="2"/>
          </rPr>
          <t xml:space="preserve"> MMDDYY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5" authorId="0" shapeId="0">
      <text>
        <r>
          <rPr>
            <sz val="8"/>
            <color indexed="81"/>
            <rFont val="Tahoma"/>
            <family val="2"/>
          </rPr>
          <t>Mileage linked from total of V64 of BACKPG1 and O59 of BACKPG2, based on "I" indicator of TYPE of travel.</t>
        </r>
      </text>
    </comment>
    <comment ref="I52" authorId="0" shapeId="0">
      <text>
        <r>
          <rPr>
            <sz val="8"/>
            <color indexed="81"/>
            <rFont val="Tahoma"/>
            <family val="2"/>
          </rPr>
          <t>Mileage linked from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total of W64 of BACKPG1 and P59 of BACKPG2, based on "O" indicator of TYPE of travel.</t>
        </r>
      </text>
    </comment>
  </commentList>
</comments>
</file>

<file path=xl/sharedStrings.xml><?xml version="1.0" encoding="utf-8"?>
<sst xmlns="http://schemas.openxmlformats.org/spreadsheetml/2006/main" count="450" uniqueCount="253">
  <si>
    <t>Comptroller</t>
  </si>
  <si>
    <t xml:space="preserve">of Public </t>
  </si>
  <si>
    <t>Accounts</t>
  </si>
  <si>
    <t>Rev. (9-01/7)</t>
  </si>
  <si>
    <t>Form</t>
  </si>
  <si>
    <t>TRAVEL VOUCHER / FORM</t>
  </si>
  <si>
    <t>Page</t>
  </si>
  <si>
    <t>of</t>
  </si>
  <si>
    <t>1. Archive reference number</t>
  </si>
  <si>
    <t>2. Agency number</t>
  </si>
  <si>
    <t>3. Agency Name</t>
  </si>
  <si>
    <t>4. Current document number</t>
  </si>
  <si>
    <r>
      <t xml:space="preserve">5. Effective date </t>
    </r>
    <r>
      <rPr>
        <i/>
        <sz val="5"/>
        <rFont val="MS Sans Serif"/>
        <family val="2"/>
      </rPr>
      <t>(Agency use)</t>
    </r>
  </si>
  <si>
    <r>
      <t xml:space="preserve">6. Doc date </t>
    </r>
    <r>
      <rPr>
        <i/>
        <sz val="6"/>
        <rFont val="MS Sans Serif"/>
        <family val="2"/>
      </rPr>
      <t>(First date of travel</t>
    </r>
    <r>
      <rPr>
        <sz val="6"/>
        <rFont val="MS Sans Serif"/>
        <family val="2"/>
      </rPr>
      <t>)</t>
    </r>
  </si>
  <si>
    <t>7. DOC agency</t>
  </si>
  <si>
    <t>8. FY</t>
  </si>
  <si>
    <t>9. Document amount</t>
  </si>
  <si>
    <t>10. Pay to:</t>
  </si>
  <si>
    <t>11. Title</t>
  </si>
  <si>
    <t>12. Designated headquarters</t>
  </si>
  <si>
    <t>13. Texas identification number</t>
  </si>
  <si>
    <t>sign</t>
  </si>
  <si>
    <t>here</t>
  </si>
  <si>
    <t>15. SFX</t>
  </si>
  <si>
    <t>APPN</t>
  </si>
  <si>
    <t>TC</t>
  </si>
  <si>
    <t>FUND</t>
  </si>
  <si>
    <t>PCA</t>
  </si>
  <si>
    <t>AY</t>
  </si>
  <si>
    <t>COBJ</t>
  </si>
  <si>
    <t>AMOUNT</t>
  </si>
  <si>
    <t>INVOICE NUMBER</t>
  </si>
  <si>
    <t>PMT DUE DATE</t>
  </si>
  <si>
    <t>AGENCY USE</t>
  </si>
  <si>
    <r>
      <t xml:space="preserve">16. Service date </t>
    </r>
    <r>
      <rPr>
        <i/>
        <sz val="6"/>
        <rFont val="MS Sans Serif"/>
        <family val="2"/>
      </rPr>
      <t>(Last date of travel)</t>
    </r>
  </si>
  <si>
    <r>
      <t xml:space="preserve">17. Description </t>
    </r>
    <r>
      <rPr>
        <i/>
        <sz val="6"/>
        <rFont val="MS Sans Serif"/>
        <family val="2"/>
      </rPr>
      <t>(Agency use only)</t>
    </r>
  </si>
  <si>
    <t>18. DISTRIBUTION</t>
  </si>
  <si>
    <t>Expense itemization for in-state travel:</t>
  </si>
  <si>
    <t xml:space="preserve">Fares, Public transportation </t>
  </si>
  <si>
    <t>Taxi</t>
  </si>
  <si>
    <t>Air Fare</t>
  </si>
  <si>
    <t>Rental Car</t>
  </si>
  <si>
    <t>Personal car mileage</t>
  </si>
  <si>
    <t>Miles @ (Rate set by Legislature)</t>
  </si>
  <si>
    <t>Meals and / or lodging</t>
  </si>
  <si>
    <t>Parking</t>
  </si>
  <si>
    <r>
      <t xml:space="preserve">Incidental expenses </t>
    </r>
    <r>
      <rPr>
        <i/>
        <sz val="8"/>
        <rFont val="MS Sans Serif"/>
        <family val="2"/>
      </rPr>
      <t>(itemize)</t>
    </r>
  </si>
  <si>
    <t>Expense itemization for out-of-state travel:</t>
  </si>
  <si>
    <t>Fares, Public transportation</t>
  </si>
  <si>
    <r>
      <t xml:space="preserve">Incidental expenses   </t>
    </r>
    <r>
      <rPr>
        <i/>
        <sz val="8"/>
        <rFont val="MS Sans Serif"/>
        <family val="2"/>
      </rPr>
      <t xml:space="preserve">(Itemize) </t>
    </r>
  </si>
  <si>
    <t>TOTAL</t>
  </si>
  <si>
    <t>19. I certify that the expense account shown above is true, correct, and unpaid.</t>
  </si>
  <si>
    <t>Claimant</t>
  </si>
  <si>
    <t>Date</t>
  </si>
  <si>
    <t>Supervisor</t>
  </si>
  <si>
    <t>20. Contact name</t>
  </si>
  <si>
    <t>Phone (Area code and number)</t>
  </si>
  <si>
    <r>
      <t xml:space="preserve">21. </t>
    </r>
    <r>
      <rPr>
        <i/>
        <sz val="6"/>
        <rFont val="MS Sans Serif"/>
        <family val="2"/>
      </rPr>
      <t>Agency use</t>
    </r>
  </si>
  <si>
    <t xml:space="preserve">         Agency</t>
  </si>
  <si>
    <t>Title</t>
  </si>
  <si>
    <t>22. Approval</t>
  </si>
  <si>
    <t>STATE OF TEXAS</t>
  </si>
  <si>
    <t>73-175</t>
  </si>
  <si>
    <t>(Rev. 9-99/5)</t>
  </si>
  <si>
    <t>TRAVEL VOUCHER / FORM CONTINUATION</t>
  </si>
  <si>
    <t>1. Doc agency</t>
  </si>
  <si>
    <t>2. Current document number</t>
  </si>
  <si>
    <t>Form 73-174 (Back)(Rev. 9-01/7)</t>
  </si>
  <si>
    <t xml:space="preserve"> IN-STATE MEALS AND LODGING</t>
  </si>
  <si>
    <t>ACTUAL EXPENSE</t>
  </si>
  <si>
    <t>a.</t>
  </si>
  <si>
    <t>Leave</t>
  </si>
  <si>
    <t>b.</t>
  </si>
  <si>
    <t>Arrive</t>
  </si>
  <si>
    <t>c.</t>
  </si>
  <si>
    <t>Meals</t>
  </si>
  <si>
    <t>f.</t>
  </si>
  <si>
    <t>Headquarters</t>
  </si>
  <si>
    <t>non-overnight</t>
  </si>
  <si>
    <t>g.</t>
  </si>
  <si>
    <t>h.</t>
  </si>
  <si>
    <t>i.</t>
  </si>
  <si>
    <t>not to</t>
  </si>
  <si>
    <t>Lodging</t>
  </si>
  <si>
    <t xml:space="preserve"> </t>
  </si>
  <si>
    <t xml:space="preserve">    Total</t>
  </si>
  <si>
    <t>Hour</t>
  </si>
  <si>
    <t>Min.</t>
  </si>
  <si>
    <t>m</t>
  </si>
  <si>
    <t xml:space="preserve">Min. </t>
  </si>
  <si>
    <t>m.</t>
  </si>
  <si>
    <t>TOTAL MEALS NON OVERNIGHT</t>
  </si>
  <si>
    <t>j.</t>
  </si>
  <si>
    <t>TOTAL MEALS &amp; LODGING</t>
  </si>
  <si>
    <t>k.</t>
  </si>
  <si>
    <t>TOTAL ACTUAL EXPENSE</t>
  </si>
  <si>
    <t>l.</t>
  </si>
  <si>
    <t xml:space="preserve"> OUT-OF-STATE MEALS AND LODGING</t>
  </si>
  <si>
    <t>n.</t>
  </si>
  <si>
    <t>o.</t>
  </si>
  <si>
    <t>p.   Meals</t>
  </si>
  <si>
    <t>q.   Lodging</t>
  </si>
  <si>
    <t xml:space="preserve">r. </t>
  </si>
  <si>
    <t>s.</t>
  </si>
  <si>
    <t>t.</t>
  </si>
  <si>
    <t>u.</t>
  </si>
  <si>
    <t>exceed</t>
  </si>
  <si>
    <t>Separate mileage by TYPE of Travel:</t>
  </si>
  <si>
    <t>v.</t>
  </si>
  <si>
    <t>w.</t>
  </si>
  <si>
    <t>x.</t>
  </si>
  <si>
    <t>Place an "I" for In-State OF</t>
  </si>
  <si>
    <t>y.</t>
  </si>
  <si>
    <r>
      <t xml:space="preserve">INFORMATION REQUIRED BY THE </t>
    </r>
    <r>
      <rPr>
        <i/>
        <u/>
        <sz val="8"/>
        <rFont val="MS Sans Serif"/>
        <family val="2"/>
      </rPr>
      <t>STATE OF TEXAS TRAVEL ALLOWANCE GUIDE</t>
    </r>
  </si>
  <si>
    <t xml:space="preserve">     Mileage</t>
  </si>
  <si>
    <r>
      <t xml:space="preserve">Separate mileage by </t>
    </r>
    <r>
      <rPr>
        <sz val="8.5"/>
        <color indexed="18"/>
        <rFont val="MS Sans Serif"/>
        <family val="2"/>
      </rPr>
      <t>TYPE of Travel</t>
    </r>
    <r>
      <rPr>
        <sz val="8.5"/>
        <color indexed="10"/>
        <rFont val="MS Sans Serif"/>
        <family val="2"/>
      </rPr>
      <t>:</t>
    </r>
  </si>
  <si>
    <t xml:space="preserve">         DATE</t>
  </si>
  <si>
    <t>AND OTHER PERTINENT INFORMATION</t>
  </si>
  <si>
    <t>Point to Point</t>
  </si>
  <si>
    <r>
      <t>Place an "</t>
    </r>
    <r>
      <rPr>
        <sz val="8.5"/>
        <color indexed="18"/>
        <rFont val="MS Sans Serif"/>
        <family val="2"/>
      </rPr>
      <t>I</t>
    </r>
    <r>
      <rPr>
        <sz val="8.5"/>
        <color indexed="10"/>
        <rFont val="MS Sans Serif"/>
        <family val="2"/>
      </rPr>
      <t>" for In-State or</t>
    </r>
  </si>
  <si>
    <r>
      <t>an "</t>
    </r>
    <r>
      <rPr>
        <sz val="8.5"/>
        <color indexed="18"/>
        <rFont val="MS Sans Serif"/>
        <family val="2"/>
      </rPr>
      <t>O</t>
    </r>
    <r>
      <rPr>
        <sz val="8.5"/>
        <color indexed="10"/>
        <rFont val="MS Sans Serif"/>
        <family val="2"/>
      </rPr>
      <t>" for Out-of-State</t>
    </r>
  </si>
  <si>
    <t>Type</t>
  </si>
  <si>
    <t>In-State</t>
  </si>
  <si>
    <t>Out-of-State</t>
  </si>
  <si>
    <t>*Show point-to-point breakdown, including intra-city mileage claims</t>
  </si>
  <si>
    <t>Total:</t>
  </si>
  <si>
    <t>Total</t>
  </si>
  <si>
    <t>Form 73-309 (Rev. 12-97/2)</t>
  </si>
  <si>
    <t>CONTINUATION SHEET</t>
  </si>
  <si>
    <t xml:space="preserve">     Mileage      </t>
  </si>
  <si>
    <t>DATE</t>
  </si>
  <si>
    <t>Point to Point*</t>
  </si>
  <si>
    <t>(from Sec. "k" and "l" on Back Page)</t>
  </si>
  <si>
    <t>(from Sec. "w" and "x" on Back Page)</t>
  </si>
  <si>
    <t>FROM</t>
  </si>
  <si>
    <t>TO</t>
  </si>
  <si>
    <t>PURPOSE</t>
  </si>
  <si>
    <t>PARKING</t>
  </si>
  <si>
    <t>Enter travel information by day</t>
  </si>
  <si>
    <t xml:space="preserve">  Parking</t>
  </si>
  <si>
    <t xml:space="preserve">  Go to the following Web site:</t>
  </si>
  <si>
    <t xml:space="preserve">  Print the results of this screen and attach it to your travel voucher</t>
  </si>
  <si>
    <r>
      <t xml:space="preserve">Start with </t>
    </r>
    <r>
      <rPr>
        <b/>
        <sz val="10"/>
        <color indexed="10"/>
        <rFont val="Arial"/>
        <family val="2"/>
      </rPr>
      <t>BackPg1</t>
    </r>
  </si>
  <si>
    <r>
      <t xml:space="preserve">Enter </t>
    </r>
    <r>
      <rPr>
        <b/>
        <sz val="10"/>
        <rFont val="Arial"/>
        <family val="2"/>
      </rPr>
      <t>Date</t>
    </r>
    <r>
      <rPr>
        <sz val="10"/>
        <rFont val="Arial"/>
        <family val="2"/>
      </rPr>
      <t xml:space="preserve"> using the following format: "</t>
    </r>
    <r>
      <rPr>
        <sz val="10"/>
        <rFont val="Arial"/>
        <family val="2"/>
      </rPr>
      <t>MM/DD/YY</t>
    </r>
    <r>
      <rPr>
        <sz val="10"/>
        <rFont val="Arial"/>
        <family val="2"/>
      </rPr>
      <t>"</t>
    </r>
  </si>
  <si>
    <r>
      <t xml:space="preserve">  </t>
    </r>
    <r>
      <rPr>
        <b/>
        <sz val="10"/>
        <rFont val="Arial"/>
        <family val="2"/>
      </rPr>
      <t xml:space="preserve">Purpose: </t>
    </r>
    <r>
      <rPr>
        <sz val="10"/>
        <rFont val="Arial"/>
        <family val="2"/>
      </rPr>
      <t xml:space="preserve">  Briefly describe the reason for your trip</t>
    </r>
  </si>
  <si>
    <r>
      <t xml:space="preserve">  </t>
    </r>
    <r>
      <rPr>
        <b/>
        <sz val="10"/>
        <rFont val="Arial"/>
        <family val="2"/>
      </rPr>
      <t>To:</t>
    </r>
    <r>
      <rPr>
        <sz val="10"/>
        <rFont val="Arial"/>
        <family val="2"/>
      </rPr>
      <t xml:space="preserve"> Enter the city to which you are travelling</t>
    </r>
  </si>
  <si>
    <r>
      <t xml:space="preserve">  </t>
    </r>
    <r>
      <rPr>
        <b/>
        <sz val="10"/>
        <rFont val="Arial"/>
        <family val="2"/>
      </rPr>
      <t>Parking:</t>
    </r>
    <r>
      <rPr>
        <sz val="10"/>
        <rFont val="Arial"/>
        <family val="2"/>
      </rPr>
      <t xml:space="preserve">  If you paid parking fees, enter the daily amount</t>
    </r>
  </si>
  <si>
    <r>
      <t xml:space="preserve">Enter </t>
    </r>
    <r>
      <rPr>
        <b/>
        <sz val="10"/>
        <rFont val="Arial"/>
        <family val="2"/>
      </rPr>
      <t>Mileage</t>
    </r>
  </si>
  <si>
    <t>Rather than the method above, you may claim the actual mileage on your odometer.</t>
  </si>
  <si>
    <t>To do this, you must include the physical address of both your departure and destination locations</t>
  </si>
  <si>
    <t>Enter "I" for In-State Mileage; enter "O" for Out-of-State mileage.</t>
  </si>
  <si>
    <t>The spreadsheet will put the mileage in the correct column and transfer it to the Front Page, Sec. 18.</t>
  </si>
  <si>
    <t>To the right of the miles entered, indicate whether your mileage is In-State or Out-of-State.</t>
  </si>
  <si>
    <t>i</t>
  </si>
  <si>
    <t>Madison Hotel 4651 Galveston Parkway, Houston, Tx  78456</t>
  </si>
  <si>
    <r>
      <t xml:space="preserve">If additional lines are needed, use </t>
    </r>
    <r>
      <rPr>
        <b/>
        <sz val="10"/>
        <color indexed="10"/>
        <rFont val="Arial"/>
        <family val="2"/>
      </rPr>
      <t>BackPg2</t>
    </r>
    <r>
      <rPr>
        <sz val="10"/>
        <rFont val="Arial"/>
        <family val="2"/>
      </rPr>
      <t>.</t>
    </r>
  </si>
  <si>
    <r>
      <t xml:space="preserve">Go to </t>
    </r>
    <r>
      <rPr>
        <b/>
        <sz val="10"/>
        <color indexed="10"/>
        <rFont val="Arial"/>
        <family val="2"/>
      </rPr>
      <t>Section "y"</t>
    </r>
  </si>
  <si>
    <t>IN-STATE MEALS AND LODGING</t>
  </si>
  <si>
    <t>a</t>
  </si>
  <si>
    <t>p</t>
  </si>
  <si>
    <r>
      <t xml:space="preserve">  </t>
    </r>
    <r>
      <rPr>
        <b/>
        <sz val="10"/>
        <rFont val="Arial"/>
        <family val="2"/>
      </rPr>
      <t>From:</t>
    </r>
    <r>
      <rPr>
        <sz val="10"/>
        <rFont val="Arial"/>
        <family val="2"/>
      </rPr>
      <t xml:space="preserve"> Enter the departure city (or you may type "HQ" if leaving from your designated headquarters)</t>
    </r>
  </si>
  <si>
    <t xml:space="preserve">  If you traveled two or more consecutive days, complete one line in this section for each day.</t>
  </si>
  <si>
    <t xml:space="preserve">  Enter date and time you arrived at your next destination or returned to your headquarters.</t>
  </si>
  <si>
    <r>
      <t xml:space="preserve">Sec. a. </t>
    </r>
    <r>
      <rPr>
        <sz val="10"/>
        <rFont val="Arial"/>
        <family val="2"/>
      </rPr>
      <t>Leave headquarters:</t>
    </r>
  </si>
  <si>
    <r>
      <t>Sec. e.</t>
    </r>
    <r>
      <rPr>
        <sz val="10"/>
        <rFont val="Arial"/>
        <family val="2"/>
      </rPr>
      <t xml:space="preserve"> Lodging</t>
    </r>
  </si>
  <si>
    <r>
      <t>Sec. b.</t>
    </r>
    <r>
      <rPr>
        <sz val="10"/>
        <rFont val="Arial"/>
        <family val="2"/>
      </rPr>
      <t xml:space="preserve"> Arrive headquarters:</t>
    </r>
  </si>
  <si>
    <t>(Note: Do NOT include hotel taxes in this amount.  Hotel taxes are reported with Incidental Expenses on the Front Page.)</t>
  </si>
  <si>
    <t>Return to HQ</t>
  </si>
  <si>
    <t>OUT-OF-STATE MEALS AND LODGING</t>
  </si>
  <si>
    <r>
      <t xml:space="preserve">Go to </t>
    </r>
    <r>
      <rPr>
        <b/>
        <sz val="10"/>
        <color indexed="10"/>
        <rFont val="Arial"/>
        <family val="2"/>
      </rPr>
      <t>FrontPg1</t>
    </r>
  </si>
  <si>
    <t>Office of Court Administration</t>
  </si>
  <si>
    <t>Sec. 6. DOC DATE:  Enter the first date of travel using the following format: "MM/DD/YY"</t>
  </si>
  <si>
    <t>Sec. 11.  Enter your position title</t>
  </si>
  <si>
    <t>Sec. 12.  Enter your designated headquarters (This is the location from which you base your operations.)</t>
  </si>
  <si>
    <t>Sec. 16. Service Date:  Enter your last date of travel for the reimbursement request you are filing.</t>
  </si>
  <si>
    <t>Sec. 13.  Enter your Texas Identification Number or your Social Security Number.</t>
  </si>
  <si>
    <t xml:space="preserve">  In-State Travel:</t>
  </si>
  <si>
    <r>
      <t xml:space="preserve">    NOTE:  </t>
    </r>
    <r>
      <rPr>
        <sz val="10"/>
        <color indexed="10"/>
        <rFont val="Arial"/>
        <family val="2"/>
      </rPr>
      <t>ORIGINAL RECEIPTS ARE REQUIRED</t>
    </r>
    <r>
      <rPr>
        <sz val="10"/>
        <rFont val="Arial"/>
        <family val="2"/>
      </rPr>
      <t xml:space="preserve">  for all airfare and rental car charges.</t>
    </r>
  </si>
  <si>
    <t xml:space="preserve">  Fares, Public Transportation</t>
  </si>
  <si>
    <t xml:space="preserve">  Incidental Expenses</t>
  </si>
  <si>
    <t xml:space="preserve">    Itemize other incidental charges, e.g., toll road charges, copy charges, fax charges, etc.; enter the total in the AMOUNT column.</t>
  </si>
  <si>
    <t xml:space="preserve">  Out-of-State Travel:</t>
  </si>
  <si>
    <t xml:space="preserve">    Complete in the same manner as In-State Travel, above, if applicable.</t>
  </si>
  <si>
    <t>Sec. 20.  Enter a contact name and phone number.  This should be the person who can answer questions about how the form was completed.</t>
  </si>
  <si>
    <t>Section 18.  DISTRIBUTION</t>
  </si>
  <si>
    <t xml:space="preserve">  Jane Smith</t>
  </si>
  <si>
    <t>(555) 555-5555</t>
  </si>
  <si>
    <t>Sec. 10.  Enter your name and address, including City, State and ZIP.</t>
  </si>
  <si>
    <t xml:space="preserve">    (The total AMOUNT for these fares will be filled in automatically based on the above entries.)</t>
  </si>
  <si>
    <r>
      <t>Org:</t>
    </r>
    <r>
      <rPr>
        <sz val="10"/>
        <rFont val="Arial"/>
        <family val="2"/>
      </rPr>
      <t xml:space="preserve"> </t>
    </r>
  </si>
  <si>
    <t xml:space="preserve">    Enter the total of all taxi fares for the travel dates reported on the Back Page.</t>
  </si>
  <si>
    <t xml:space="preserve">    Enter the total of all airfares for the travel dates reported on the Back Page.</t>
  </si>
  <si>
    <t xml:space="preserve">    Enter the total of all rental car charges for the travel dates reported on the Back Page.</t>
  </si>
  <si>
    <r>
      <t xml:space="preserve">  </t>
    </r>
    <r>
      <rPr>
        <b/>
        <sz val="10"/>
        <rFont val="Arial"/>
        <family val="2"/>
      </rPr>
      <t>Personal car mileage:</t>
    </r>
    <r>
      <rPr>
        <sz val="10"/>
        <rFont val="Arial"/>
        <family val="2"/>
      </rPr>
      <t xml:space="preserve"> is entered automatically from the Back Page.</t>
    </r>
  </si>
  <si>
    <r>
      <t xml:space="preserve">  </t>
    </r>
    <r>
      <rPr>
        <b/>
        <sz val="10"/>
        <rFont val="Arial"/>
        <family val="2"/>
      </rPr>
      <t>Meals and/or lodging:</t>
    </r>
    <r>
      <rPr>
        <sz val="10"/>
        <rFont val="Arial"/>
        <family val="2"/>
      </rPr>
      <t xml:space="preserve">  is entered automatically from the Back Page.</t>
    </r>
  </si>
  <si>
    <t xml:space="preserve">    Enter the total of parking fees reported on the Back Page in Sec. "y".</t>
  </si>
  <si>
    <t>Sec. 17.  Description:  Enter a short description of the purpose for the travel included on your reimbursement request, based on the information on the Back Page.</t>
  </si>
  <si>
    <t>Sec. 15  Enter your PCA and Org Code in the appropriate blank of the first coding area (there are 3 coding areas on FrontPg1).  Enter your court code (for Foster Care Court personnel) or county code for IV-D personnel).</t>
  </si>
  <si>
    <t>Austin</t>
  </si>
  <si>
    <t>San Antonio</t>
  </si>
  <si>
    <t>Attend meeting of Council of Chief Justices</t>
  </si>
  <si>
    <t>Office of Court Admin, 205 W. 14th Street, Austin, Tx  78701</t>
  </si>
  <si>
    <t>Madison Hotel,  4651 Galveston Parkway, Houston, Tx  78456</t>
  </si>
  <si>
    <t>Attend training class on grant processing</t>
  </si>
  <si>
    <r>
      <t>Sec. d.</t>
    </r>
    <r>
      <rPr>
        <sz val="10"/>
        <rFont val="Arial"/>
        <family val="2"/>
      </rPr>
      <t xml:space="preserve"> Meals</t>
    </r>
  </si>
  <si>
    <t xml:space="preserve">  Enter date and time you left.  Enter "a" to indicate a.m.; enter "p" to indicate p.m.</t>
  </si>
  <si>
    <t>Print BackPg1</t>
  </si>
  <si>
    <t>Print BackPg2, if applicable</t>
  </si>
  <si>
    <t>Print FrontPg1</t>
  </si>
  <si>
    <t>Sec. 19.  SIGN FrontPg1 as Claimant and DATE the document.</t>
  </si>
  <si>
    <t xml:space="preserve">Occupancy Taxes: State (6%) </t>
  </si>
  <si>
    <t xml:space="preserve">Local </t>
  </si>
  <si>
    <t>Attend meeting and grant training session</t>
  </si>
  <si>
    <t xml:space="preserve">    Enter hotel taxes:  The state portion is always 6% of the daily lodging rate and is calculated automatically based on the hotel charges on the BackPg; local taxes equal the total hotel tax charged less the state portion and must be entered manually.  The total will calculate automatically in the AMOUNT column.</t>
  </si>
  <si>
    <t>Print FrontPg 2 if you have lodging charges or out-of-state travel (amounts are automatically entered into this page, if applicable)</t>
  </si>
  <si>
    <r>
      <t xml:space="preserve">Complete </t>
    </r>
    <r>
      <rPr>
        <sz val="10"/>
        <color indexed="10"/>
        <rFont val="Arial"/>
        <family val="2"/>
      </rPr>
      <t>sections a., b., d., and e</t>
    </r>
    <r>
      <rPr>
        <sz val="10"/>
        <rFont val="Arial"/>
        <family val="2"/>
      </rPr>
      <t xml:space="preserve">.  </t>
    </r>
    <r>
      <rPr>
        <b/>
        <i/>
        <sz val="8"/>
        <rFont val="Arial"/>
        <family val="2"/>
      </rPr>
      <t>(Note: Under OCA's travel policy, Meals for Non-Overnight trips (section c.), are not eligible for reimbursement.)</t>
    </r>
  </si>
  <si>
    <r>
      <t xml:space="preserve">Complete </t>
    </r>
    <r>
      <rPr>
        <sz val="10"/>
        <color indexed="10"/>
        <rFont val="Arial"/>
        <family val="2"/>
      </rPr>
      <t xml:space="preserve">sections m., n., p., and q. </t>
    </r>
    <r>
      <rPr>
        <sz val="10"/>
        <color indexed="8"/>
        <rFont val="Arial"/>
        <family val="2"/>
      </rPr>
      <t xml:space="preserve">in the same manner as In-State Meals and Lodging, above, if applicable. </t>
    </r>
    <r>
      <rPr>
        <b/>
        <i/>
        <sz val="8"/>
        <color indexed="8"/>
        <rFont val="Arial"/>
        <family val="2"/>
      </rPr>
      <t>(Note: Under OCA's travel policy, Meals for Non-Overnight trips (section o.) are not eligible for reimbursement.)</t>
    </r>
  </si>
  <si>
    <t>Program Specialist</t>
  </si>
  <si>
    <t>Austin, Texas</t>
  </si>
  <si>
    <t>Jeanna Jones</t>
  </si>
  <si>
    <t>123 51st Street</t>
  </si>
  <si>
    <t>Austin, Tx  78777</t>
  </si>
  <si>
    <t>not to exceed</t>
  </si>
  <si>
    <t>Max Rate</t>
  </si>
  <si>
    <t>d.   Meals</t>
  </si>
  <si>
    <t>e.   Lodging</t>
  </si>
  <si>
    <t>INSTRUCTIONS</t>
  </si>
  <si>
    <r>
      <t xml:space="preserve">    NOTE:  </t>
    </r>
    <r>
      <rPr>
        <sz val="10"/>
        <color indexed="10"/>
        <rFont val="Arial"/>
        <family val="2"/>
      </rPr>
      <t>ORIGINAL ITEMIZED RECEIPTS ARE REQUIRED</t>
    </r>
    <r>
      <rPr>
        <sz val="10"/>
        <rFont val="Arial"/>
        <family val="2"/>
      </rPr>
      <t xml:space="preserve"> for meal expenses $18 or more,  and  all lodging expenses.</t>
    </r>
  </si>
  <si>
    <t xml:space="preserve">  Enter actual meal charges for the date entered in Section a., up to the maximum rate allowed on</t>
  </si>
  <si>
    <t xml:space="preserve">  Enter actual lodging charges for the date entered in Section a., up to  the maximum rate allowed on.</t>
  </si>
  <si>
    <r>
      <t xml:space="preserve">a.  </t>
    </r>
    <r>
      <rPr>
        <b/>
        <i/>
        <u/>
        <sz val="10"/>
        <color indexed="10"/>
        <rFont val="Arial"/>
        <family val="2"/>
      </rPr>
      <t>Google maps</t>
    </r>
    <r>
      <rPr>
        <b/>
        <i/>
        <sz val="10"/>
        <rFont val="Arial"/>
        <family val="2"/>
      </rPr>
      <t xml:space="preserve"> is the agency’s mapping Web site for travel reimbursement.  </t>
    </r>
  </si>
  <si>
    <r>
      <t xml:space="preserve">       </t>
    </r>
    <r>
      <rPr>
        <u/>
        <sz val="8"/>
        <color indexed="12"/>
        <rFont val="Arial"/>
        <family val="2"/>
      </rPr>
      <t>http://maps.google.com/</t>
    </r>
  </si>
  <si>
    <t xml:space="preserve">  Enter the to and from cities that you traveled to.  </t>
  </si>
  <si>
    <t xml:space="preserve">  Click on the "Get Directions" button</t>
  </si>
  <si>
    <t>b.  ACTUAL MILEAGE</t>
  </si>
  <si>
    <t xml:space="preserve">   the General Services Administration (GSA)’s federal travel rates web site or up to $46.00</t>
  </si>
  <si>
    <t xml:space="preserve">   the General Services Administration (GSA)’s federal travel rates web site or up to $77.00</t>
  </si>
  <si>
    <t>SP1</t>
  </si>
  <si>
    <t>01/05/17</t>
  </si>
  <si>
    <t>Toll roads $20; hotel fax charges for business purposes $7.50</t>
  </si>
  <si>
    <t>7102 = In-State Mileage</t>
  </si>
  <si>
    <t>7105 = In-State Incidental Expenses</t>
  </si>
  <si>
    <t>7106 = Meals &amp; Lodging</t>
  </si>
  <si>
    <t>7135 = In-State Hotel Occupancy Taxes</t>
  </si>
  <si>
    <t>7101 = In-State Public Transportation Fares</t>
  </si>
  <si>
    <t>7111 = Out-of-State Public Transportation Fares</t>
  </si>
  <si>
    <t>7112 = Out-of-State Mileage</t>
  </si>
  <si>
    <t>7115 = Out-of-State Incidental Expenses</t>
  </si>
  <si>
    <t>7116 = Out-of-State Meals &amp; Lodging</t>
  </si>
  <si>
    <t xml:space="preserve">14. I authorize OCA Finance and Operations division staff to make changes to my travel voucher for immaterial corrections.  When the corrections total less than $15.00, please use this disclaimer as my authorization and approval to correct this voucher.  I understand that I will be notified by email of the changes made so that I can note this in my records.    
</t>
  </si>
  <si>
    <t>Org: 1400</t>
  </si>
  <si>
    <t>Comptroller of Public Accounts</t>
  </si>
  <si>
    <t>Form 73-174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</si>
</sst>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7" formatCode="&quot;$&quot;#,##0.00_);\(&quot;$&quot;#,##0.00\)"/>
    <numFmt numFmtId="43" formatCode="_(* #,##0.00_);_(* \(#,##0.00\);_(* &quot;-&quot;??_);_(@_)"/>
    <numFmt numFmtId="164" formatCode="00\-00\-00"/>
    <numFmt numFmtId="165" formatCode="00"/>
    <numFmt numFmtId="166" formatCode="&quot;$&quot;#,##0.00"/>
    <numFmt numFmtId="167" formatCode="00000000000"/>
    <numFmt numFmtId="168" formatCode="000"/>
    <numFmt numFmtId="169" formatCode="00000"/>
    <numFmt numFmtId="170" formatCode="0000"/>
    <numFmt numFmtId="171" formatCode="[&lt;=9999999]###\-####;\(###\)###\-####"/>
    <numFmt numFmtId="172" formatCode="mm/dd/yy"/>
    <numFmt numFmtId="173" formatCode="m/d"/>
    <numFmt numFmtId="174" formatCode="0."/>
    <numFmt numFmtId="175" formatCode="0.000"/>
  </numFmts>
  <fonts count="67" x14ac:knownFonts="1">
    <font>
      <sz val="10"/>
      <name val="Arial"/>
    </font>
    <font>
      <sz val="5"/>
      <name val="Small Fonts"/>
      <family val="2"/>
    </font>
    <font>
      <sz val="10"/>
      <name val="MS Sans Serif"/>
      <family val="2"/>
    </font>
    <font>
      <sz val="5"/>
      <name val="Small Fonts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6"/>
      <name val="MS Sans Serif"/>
      <family val="2"/>
    </font>
    <font>
      <b/>
      <sz val="10"/>
      <name val="Arial"/>
      <family val="2"/>
    </font>
    <font>
      <i/>
      <sz val="5"/>
      <name val="MS Sans Serif"/>
      <family val="2"/>
    </font>
    <font>
      <i/>
      <sz val="6"/>
      <name val="MS Sans Serif"/>
      <family val="2"/>
    </font>
    <font>
      <b/>
      <sz val="9"/>
      <name val="Arial"/>
      <family val="2"/>
    </font>
    <font>
      <b/>
      <sz val="10"/>
      <name val="MS Sans Serif"/>
      <family val="2"/>
    </font>
    <font>
      <sz val="6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i/>
      <sz val="6"/>
      <name val="MS Sans Serif"/>
      <family val="2"/>
    </font>
    <font>
      <sz val="8"/>
      <name val="MS Sans Serif"/>
      <family val="2"/>
    </font>
    <font>
      <sz val="6"/>
      <name val="Small Fonts"/>
      <family val="2"/>
    </font>
    <font>
      <sz val="6"/>
      <name val="Small Fonts"/>
      <family val="2"/>
    </font>
    <font>
      <sz val="7"/>
      <name val="Small Fonts"/>
      <family val="2"/>
    </font>
    <font>
      <i/>
      <sz val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  <family val="2"/>
    </font>
    <font>
      <sz val="6"/>
      <name val="MS Serif"/>
      <family val="1"/>
    </font>
    <font>
      <sz val="10"/>
      <color indexed="9"/>
      <name val="MS Sans Serif"/>
      <family val="2"/>
    </font>
    <font>
      <b/>
      <sz val="8"/>
      <name val="MS Serif"/>
      <family val="1"/>
    </font>
    <font>
      <sz val="8"/>
      <name val="MS Serif"/>
      <family val="1"/>
    </font>
    <font>
      <b/>
      <sz val="7"/>
      <name val="MS Serif"/>
      <family val="1"/>
    </font>
    <font>
      <sz val="7"/>
      <name val="MS Serif"/>
      <family val="1"/>
    </font>
    <font>
      <sz val="6"/>
      <color indexed="9"/>
      <name val="MS Serif"/>
      <family val="1"/>
    </font>
    <font>
      <sz val="9"/>
      <name val="MS Sans Serif"/>
      <family val="2"/>
    </font>
    <font>
      <sz val="9"/>
      <name val="MS Sans Serif"/>
      <family val="2"/>
    </font>
    <font>
      <b/>
      <sz val="5"/>
      <name val="MS Sans Serif"/>
      <family val="2"/>
    </font>
    <font>
      <b/>
      <sz val="5"/>
      <name val="MS Sans Serif"/>
      <family val="2"/>
    </font>
    <font>
      <i/>
      <sz val="7"/>
      <name val="MS Serif"/>
      <family val="1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i/>
      <u/>
      <sz val="8"/>
      <name val="MS Sans Serif"/>
      <family val="2"/>
    </font>
    <font>
      <sz val="8.5"/>
      <color indexed="10"/>
      <name val="MS Sans Serif"/>
      <family val="2"/>
    </font>
    <font>
      <sz val="8.5"/>
      <color indexed="18"/>
      <name val="MS Sans Serif"/>
      <family val="2"/>
    </font>
    <font>
      <sz val="10"/>
      <color indexed="10"/>
      <name val="MS Sans Serif"/>
      <family val="2"/>
    </font>
    <font>
      <b/>
      <sz val="8"/>
      <name val="MS Sans Serif"/>
      <family val="2"/>
    </font>
    <font>
      <sz val="10"/>
      <name val="MS Serif"/>
      <family val="1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u/>
      <sz val="8"/>
      <color indexed="12"/>
      <name val="Arial"/>
      <family val="2"/>
    </font>
    <font>
      <b/>
      <u/>
      <sz val="10"/>
      <name val="MS Sans Serif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u/>
      <sz val="10"/>
      <name val="MS Sans Serif"/>
      <family val="2"/>
    </font>
    <font>
      <sz val="8.5"/>
      <name val="MS Sans Serif"/>
      <family val="2"/>
    </font>
    <font>
      <u/>
      <sz val="8.5"/>
      <name val="MS Sans Serif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sz val="14"/>
      <name val="Arial"/>
      <family val="2"/>
    </font>
    <font>
      <b/>
      <i/>
      <u/>
      <sz val="10"/>
      <color indexed="10"/>
      <name val="Arial"/>
      <family val="2"/>
    </font>
    <font>
      <sz val="7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solid">
        <fgColor indexed="47"/>
        <bgColor indexed="64"/>
      </patternFill>
    </fill>
    <fill>
      <patternFill patternType="lightUp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45">
    <xf numFmtId="0" fontId="0" fillId="0" borderId="0" xfId="0"/>
    <xf numFmtId="0" fontId="0" fillId="2" borderId="0" xfId="0" applyFill="1" applyProtection="1"/>
    <xf numFmtId="0" fontId="1" fillId="2" borderId="0" xfId="3" applyFont="1" applyFill="1" applyAlignment="1" applyProtection="1">
      <alignment horizontal="center"/>
    </xf>
    <xf numFmtId="0" fontId="1" fillId="2" borderId="0" xfId="3" quotePrefix="1" applyFont="1" applyFill="1" applyAlignment="1" applyProtection="1">
      <alignment horizontal="left"/>
    </xf>
    <xf numFmtId="0" fontId="1" fillId="2" borderId="0" xfId="3" applyFont="1" applyFill="1" applyAlignment="1" applyProtection="1">
      <alignment horizontal="centerContinuous"/>
    </xf>
    <xf numFmtId="0" fontId="0" fillId="2" borderId="0" xfId="0" applyFill="1" applyAlignment="1" applyProtection="1">
      <alignment horizontal="centerContinuous"/>
    </xf>
    <xf numFmtId="0" fontId="3" fillId="2" borderId="0" xfId="0" applyFont="1" applyFill="1" applyProtection="1"/>
    <xf numFmtId="0" fontId="4" fillId="2" borderId="0" xfId="3" applyFont="1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Continuous"/>
    </xf>
    <xf numFmtId="0" fontId="2" fillId="2" borderId="0" xfId="3" quotePrefix="1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Protection="1">
      <protection locked="0"/>
    </xf>
    <xf numFmtId="0" fontId="5" fillId="2" borderId="0" xfId="3" applyFont="1" applyFill="1" applyBorder="1" applyProtection="1"/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Continuous"/>
    </xf>
    <xf numFmtId="0" fontId="2" fillId="2" borderId="1" xfId="3" quotePrefix="1" applyFont="1" applyFill="1" applyBorder="1" applyAlignment="1" applyProtection="1">
      <alignment horizontal="left"/>
    </xf>
    <xf numFmtId="0" fontId="0" fillId="0" borderId="1" xfId="0" applyFill="1" applyBorder="1" applyProtection="1"/>
    <xf numFmtId="0" fontId="6" fillId="2" borderId="2" xfId="3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6" fillId="2" borderId="2" xfId="3" quotePrefix="1" applyFont="1" applyFill="1" applyBorder="1" applyAlignment="1" applyProtection="1">
      <alignment horizontal="left"/>
    </xf>
    <xf numFmtId="0" fontId="6" fillId="2" borderId="0" xfId="3" quotePrefix="1" applyFont="1" applyFill="1" applyBorder="1" applyAlignment="1" applyProtection="1">
      <alignment horizontal="left"/>
    </xf>
    <xf numFmtId="0" fontId="6" fillId="2" borderId="2" xfId="3" applyFont="1" applyFill="1" applyBorder="1" applyAlignment="1" applyProtection="1">
      <alignment horizontal="left"/>
    </xf>
    <xf numFmtId="0" fontId="0" fillId="2" borderId="5" xfId="0" applyFill="1" applyBorder="1" applyProtection="1"/>
    <xf numFmtId="0" fontId="0" fillId="2" borderId="6" xfId="0" applyFill="1" applyBorder="1" applyProtection="1"/>
    <xf numFmtId="0" fontId="6" fillId="2" borderId="6" xfId="3" applyFont="1" applyFill="1" applyBorder="1" applyProtection="1"/>
    <xf numFmtId="0" fontId="6" fillId="2" borderId="0" xfId="3" applyFont="1" applyFill="1" applyBorder="1" applyProtection="1"/>
    <xf numFmtId="0" fontId="6" fillId="2" borderId="3" xfId="3" applyFont="1" applyFill="1" applyBorder="1" applyProtection="1"/>
    <xf numFmtId="0" fontId="0" fillId="0" borderId="0" xfId="0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6" fillId="2" borderId="6" xfId="3" applyFont="1" applyFill="1" applyBorder="1" applyAlignment="1" applyProtection="1">
      <alignment vertical="top"/>
    </xf>
    <xf numFmtId="0" fontId="12" fillId="2" borderId="9" xfId="3" quotePrefix="1" applyFont="1" applyFill="1" applyBorder="1" applyAlignment="1" applyProtection="1">
      <alignment horizontal="left"/>
    </xf>
    <xf numFmtId="0" fontId="13" fillId="2" borderId="0" xfId="3" applyFont="1" applyFill="1" applyBorder="1" applyAlignment="1" applyProtection="1">
      <alignment horizontal="left"/>
    </xf>
    <xf numFmtId="0" fontId="10" fillId="2" borderId="0" xfId="0" applyFont="1" applyFill="1" applyBorder="1" applyProtection="1"/>
    <xf numFmtId="0" fontId="0" fillId="2" borderId="10" xfId="0" applyFill="1" applyBorder="1" applyProtection="1"/>
    <xf numFmtId="0" fontId="12" fillId="2" borderId="11" xfId="0" applyFont="1" applyFill="1" applyBorder="1" applyProtection="1"/>
    <xf numFmtId="0" fontId="13" fillId="2" borderId="12" xfId="3" applyFont="1" applyFill="1" applyBorder="1" applyAlignment="1" applyProtection="1">
      <alignment vertical="top"/>
    </xf>
    <xf numFmtId="0" fontId="0" fillId="2" borderId="12" xfId="0" applyFill="1" applyBorder="1" applyProtection="1"/>
    <xf numFmtId="0" fontId="13" fillId="2" borderId="12" xfId="0" applyFont="1" applyFill="1" applyBorder="1" applyProtection="1"/>
    <xf numFmtId="0" fontId="10" fillId="2" borderId="12" xfId="0" applyFont="1" applyFill="1" applyBorder="1" applyProtection="1"/>
    <xf numFmtId="0" fontId="0" fillId="2" borderId="13" xfId="0" applyFill="1" applyBorder="1" applyProtection="1"/>
    <xf numFmtId="0" fontId="2" fillId="2" borderId="1" xfId="3" applyFill="1" applyBorder="1" applyAlignment="1" applyProtection="1">
      <alignment horizontal="center"/>
    </xf>
    <xf numFmtId="0" fontId="12" fillId="2" borderId="14" xfId="3" quotePrefix="1" applyFont="1" applyFill="1" applyBorder="1" applyAlignment="1" applyProtection="1">
      <alignment horizontal="center"/>
    </xf>
    <xf numFmtId="0" fontId="12" fillId="2" borderId="15" xfId="0" applyFont="1" applyFill="1" applyBorder="1" applyProtection="1"/>
    <xf numFmtId="0" fontId="12" fillId="2" borderId="15" xfId="3" applyFont="1" applyFill="1" applyBorder="1" applyAlignment="1" applyProtection="1">
      <alignment horizontal="centerContinuous"/>
    </xf>
    <xf numFmtId="0" fontId="0" fillId="2" borderId="15" xfId="0" applyFill="1" applyBorder="1" applyAlignment="1" applyProtection="1">
      <alignment horizontal="centerContinuous"/>
    </xf>
    <xf numFmtId="0" fontId="0" fillId="2" borderId="15" xfId="0" applyFill="1" applyBorder="1" applyProtection="1"/>
    <xf numFmtId="0" fontId="0" fillId="2" borderId="16" xfId="0" applyFill="1" applyBorder="1" applyProtection="1"/>
    <xf numFmtId="0" fontId="12" fillId="2" borderId="1" xfId="3" applyFont="1" applyFill="1" applyBorder="1" applyAlignment="1" applyProtection="1">
      <alignment horizontal="centerContinuous"/>
    </xf>
    <xf numFmtId="0" fontId="14" fillId="2" borderId="17" xfId="3" quotePrefix="1" applyFont="1" applyFill="1" applyBorder="1" applyAlignment="1" applyProtection="1">
      <alignment horizontal="center"/>
    </xf>
    <xf numFmtId="0" fontId="0" fillId="2" borderId="17" xfId="0" applyFill="1" applyBorder="1" applyProtection="1"/>
    <xf numFmtId="0" fontId="0" fillId="2" borderId="16" xfId="0" applyFill="1" applyBorder="1" applyAlignment="1" applyProtection="1"/>
    <xf numFmtId="0" fontId="12" fillId="2" borderId="15" xfId="0" applyFont="1" applyFill="1" applyBorder="1" applyAlignment="1" applyProtection="1">
      <alignment horizontal="centerContinuous"/>
    </xf>
    <xf numFmtId="0" fontId="0" fillId="2" borderId="16" xfId="0" applyFill="1" applyBorder="1" applyAlignment="1" applyProtection="1">
      <alignment horizontal="centerContinuous"/>
    </xf>
    <xf numFmtId="0" fontId="15" fillId="2" borderId="15" xfId="0" applyFont="1" applyFill="1" applyBorder="1" applyProtection="1"/>
    <xf numFmtId="168" fontId="0" fillId="2" borderId="17" xfId="0" applyNumberFormat="1" applyFill="1" applyBorder="1" applyProtection="1">
      <protection locked="0"/>
    </xf>
    <xf numFmtId="0" fontId="15" fillId="2" borderId="15" xfId="3" applyFont="1" applyFill="1" applyBorder="1" applyAlignment="1" applyProtection="1">
      <alignment horizontal="centerContinuous"/>
    </xf>
    <xf numFmtId="0" fontId="0" fillId="2" borderId="18" xfId="0" applyFill="1" applyBorder="1" applyProtection="1"/>
    <xf numFmtId="0" fontId="6" fillId="2" borderId="0" xfId="3" applyFont="1" applyFill="1" applyProtection="1"/>
    <xf numFmtId="0" fontId="6" fillId="2" borderId="19" xfId="3" quotePrefix="1" applyFont="1" applyFill="1" applyBorder="1" applyAlignment="1" applyProtection="1">
      <alignment horizontal="left"/>
    </xf>
    <xf numFmtId="0" fontId="16" fillId="2" borderId="8" xfId="3" applyFont="1" applyFill="1" applyBorder="1" applyAlignment="1" applyProtection="1">
      <alignment horizontal="center"/>
    </xf>
    <xf numFmtId="0" fontId="0" fillId="2" borderId="19" xfId="0" applyFill="1" applyBorder="1" applyProtection="1"/>
    <xf numFmtId="0" fontId="14" fillId="2" borderId="15" xfId="3" applyFont="1" applyFill="1" applyBorder="1" applyAlignment="1" applyProtection="1">
      <alignment horizontal="left"/>
    </xf>
    <xf numFmtId="4" fontId="0" fillId="2" borderId="15" xfId="0" applyNumberFormat="1" applyFill="1" applyBorder="1" applyAlignment="1" applyProtection="1">
      <alignment horizontal="centerContinuous"/>
    </xf>
    <xf numFmtId="0" fontId="16" fillId="2" borderId="15" xfId="3" quotePrefix="1" applyFont="1" applyFill="1" applyBorder="1" applyAlignment="1" applyProtection="1">
      <alignment horizontal="left"/>
    </xf>
    <xf numFmtId="0" fontId="17" fillId="2" borderId="15" xfId="3" applyFont="1" applyFill="1" applyBorder="1" applyAlignment="1" applyProtection="1">
      <alignment horizontal="right"/>
    </xf>
    <xf numFmtId="0" fontId="0" fillId="2" borderId="15" xfId="0" applyFill="1" applyBorder="1" applyAlignment="1" applyProtection="1">
      <alignment horizontal="right"/>
    </xf>
    <xf numFmtId="4" fontId="18" fillId="2" borderId="15" xfId="0" applyNumberFormat="1" applyFont="1" applyFill="1" applyBorder="1" applyAlignment="1" applyProtection="1">
      <alignment horizontal="right"/>
    </xf>
    <xf numFmtId="0" fontId="19" fillId="2" borderId="15" xfId="3" quotePrefix="1" applyFont="1" applyFill="1" applyBorder="1" applyAlignment="1" applyProtection="1">
      <alignment horizontal="left"/>
    </xf>
    <xf numFmtId="0" fontId="0" fillId="0" borderId="15" xfId="0" applyBorder="1" applyProtection="1"/>
    <xf numFmtId="0" fontId="0" fillId="2" borderId="1" xfId="0" applyFill="1" applyBorder="1"/>
    <xf numFmtId="0" fontId="0" fillId="2" borderId="20" xfId="0" applyFill="1" applyBorder="1"/>
    <xf numFmtId="0" fontId="0" fillId="0" borderId="5" xfId="0" applyBorder="1" applyAlignment="1"/>
    <xf numFmtId="0" fontId="16" fillId="2" borderId="15" xfId="3" applyFont="1" applyFill="1" applyBorder="1" applyAlignment="1" applyProtection="1">
      <alignment horizontal="left"/>
    </xf>
    <xf numFmtId="0" fontId="19" fillId="2" borderId="15" xfId="3" applyFont="1" applyFill="1" applyBorder="1" applyProtection="1"/>
    <xf numFmtId="0" fontId="0" fillId="0" borderId="1" xfId="0" applyBorder="1" applyProtection="1"/>
    <xf numFmtId="0" fontId="16" fillId="2" borderId="15" xfId="3" applyFont="1" applyFill="1" applyBorder="1" applyProtection="1"/>
    <xf numFmtId="0" fontId="16" fillId="2" borderId="8" xfId="3" applyFont="1" applyFill="1" applyBorder="1" applyAlignment="1" applyProtection="1">
      <alignment horizontal="right"/>
    </xf>
    <xf numFmtId="0" fontId="16" fillId="2" borderId="19" xfId="3" applyFont="1" applyFill="1" applyBorder="1" applyProtection="1"/>
    <xf numFmtId="0" fontId="6" fillId="2" borderId="0" xfId="3" applyFont="1" applyFill="1" applyBorder="1" applyAlignment="1" applyProtection="1">
      <alignment vertical="top"/>
    </xf>
    <xf numFmtId="0" fontId="6" fillId="2" borderId="2" xfId="3" quotePrefix="1" applyFont="1" applyFill="1" applyBorder="1" applyAlignment="1" applyProtection="1">
      <alignment horizontal="left" vertical="top"/>
    </xf>
    <xf numFmtId="0" fontId="0" fillId="0" borderId="5" xfId="0" applyBorder="1"/>
    <xf numFmtId="0" fontId="6" fillId="2" borderId="6" xfId="3" applyFont="1" applyFill="1" applyBorder="1" applyAlignment="1" applyProtection="1">
      <alignment horizontal="left"/>
    </xf>
    <xf numFmtId="0" fontId="11" fillId="2" borderId="6" xfId="3" applyFont="1" applyFill="1" applyBorder="1" applyAlignment="1" applyProtection="1">
      <alignment horizontal="left"/>
    </xf>
    <xf numFmtId="0" fontId="0" fillId="0" borderId="0" xfId="0" applyAlignment="1"/>
    <xf numFmtId="0" fontId="11" fillId="2" borderId="7" xfId="3" applyFont="1" applyFill="1" applyBorder="1" applyAlignment="1" applyProtection="1">
      <alignment vertical="top"/>
    </xf>
    <xf numFmtId="164" fontId="0" fillId="2" borderId="8" xfId="0" applyNumberFormat="1" applyFill="1" applyBorder="1" applyAlignment="1" applyProtection="1">
      <alignment horizontal="centerContinuous"/>
    </xf>
    <xf numFmtId="164" fontId="0" fillId="2" borderId="1" xfId="0" applyNumberFormat="1" applyFill="1" applyBorder="1" applyAlignment="1" applyProtection="1">
      <alignment horizontal="centerContinuous"/>
    </xf>
    <xf numFmtId="0" fontId="0" fillId="2" borderId="8" xfId="0" applyFill="1" applyBorder="1" applyAlignment="1" applyProtection="1">
      <alignment horizontal="centerContinuous"/>
    </xf>
    <xf numFmtId="0" fontId="6" fillId="2" borderId="6" xfId="3" quotePrefix="1" applyFont="1" applyFill="1" applyBorder="1" applyAlignment="1" applyProtection="1">
      <alignment horizontal="left"/>
    </xf>
    <xf numFmtId="0" fontId="11" fillId="2" borderId="0" xfId="3" applyFont="1" applyFill="1" applyBorder="1" applyAlignment="1" applyProtection="1">
      <alignment horizontal="left"/>
    </xf>
    <xf numFmtId="0" fontId="6" fillId="2" borderId="2" xfId="3" applyFont="1" applyFill="1" applyBorder="1" applyAlignment="1" applyProtection="1">
      <alignment horizontal="left" vertical="top"/>
    </xf>
    <xf numFmtId="0" fontId="6" fillId="2" borderId="7" xfId="3" quotePrefix="1" applyFont="1" applyFill="1" applyBorder="1" applyAlignment="1" applyProtection="1">
      <alignment horizontal="left"/>
    </xf>
    <xf numFmtId="0" fontId="11" fillId="2" borderId="1" xfId="3" quotePrefix="1" applyFont="1" applyFill="1" applyBorder="1" applyAlignment="1" applyProtection="1"/>
    <xf numFmtId="0" fontId="4" fillId="0" borderId="0" xfId="2" quotePrefix="1" applyFont="1" applyAlignment="1">
      <alignment horizontal="centerContinuous"/>
    </xf>
    <xf numFmtId="0" fontId="1" fillId="2" borderId="0" xfId="3" applyFont="1" applyFill="1" applyAlignment="1" applyProtection="1">
      <alignment horizontal="left"/>
    </xf>
    <xf numFmtId="0" fontId="0" fillId="2" borderId="0" xfId="0" applyFill="1"/>
    <xf numFmtId="0" fontId="3" fillId="2" borderId="0" xfId="0" applyFont="1" applyFill="1" applyAlignment="1" applyProtection="1">
      <alignment vertical="top"/>
    </xf>
    <xf numFmtId="0" fontId="25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5" fillId="2" borderId="1" xfId="0" applyFont="1" applyFill="1" applyBorder="1" applyProtection="1"/>
    <xf numFmtId="0" fontId="12" fillId="2" borderId="0" xfId="3" applyFont="1" applyFill="1" applyBorder="1" applyAlignment="1" applyProtection="1">
      <alignment horizontal="left" vertical="top"/>
    </xf>
    <xf numFmtId="0" fontId="0" fillId="2" borderId="5" xfId="0" applyFill="1" applyBorder="1"/>
    <xf numFmtId="0" fontId="12" fillId="2" borderId="0" xfId="0" applyFont="1" applyFill="1" applyAlignment="1">
      <alignment vertical="top"/>
    </xf>
    <xf numFmtId="0" fontId="5" fillId="2" borderId="1" xfId="3" applyFont="1" applyFill="1" applyBorder="1" applyProtection="1"/>
    <xf numFmtId="0" fontId="2" fillId="3" borderId="19" xfId="3" applyFill="1" applyBorder="1" applyAlignment="1" applyProtection="1">
      <alignment horizontal="center"/>
    </xf>
    <xf numFmtId="0" fontId="2" fillId="3" borderId="15" xfId="3" applyFill="1" applyBorder="1" applyAlignment="1" applyProtection="1">
      <alignment horizontal="center"/>
    </xf>
    <xf numFmtId="0" fontId="2" fillId="3" borderId="16" xfId="3" applyFill="1" applyBorder="1" applyAlignment="1" applyProtection="1">
      <alignment horizontal="center"/>
    </xf>
    <xf numFmtId="0" fontId="6" fillId="0" borderId="0" xfId="1" quotePrefix="1" applyFont="1" applyAlignment="1">
      <alignment horizontal="left"/>
    </xf>
    <xf numFmtId="0" fontId="2" fillId="0" borderId="0" xfId="1"/>
    <xf numFmtId="0" fontId="2" fillId="0" borderId="0" xfId="1" applyBorder="1"/>
    <xf numFmtId="0" fontId="26" fillId="0" borderId="0" xfId="1" applyFont="1"/>
    <xf numFmtId="0" fontId="2" fillId="0" borderId="0" xfId="1" applyFont="1" applyBorder="1" applyAlignment="1">
      <alignment horizontal="right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Border="1"/>
    <xf numFmtId="0" fontId="2" fillId="0" borderId="0" xfId="1" applyFill="1" applyBorder="1" applyAlignment="1" applyProtection="1">
      <alignment horizontal="center"/>
      <protection locked="0"/>
    </xf>
    <xf numFmtId="0" fontId="2" fillId="0" borderId="0" xfId="1" applyFill="1" applyBorder="1" applyAlignment="1" applyProtection="1">
      <alignment horizontal="center"/>
    </xf>
    <xf numFmtId="0" fontId="27" fillId="2" borderId="0" xfId="1" applyFont="1" applyFill="1" applyBorder="1"/>
    <xf numFmtId="0" fontId="2" fillId="0" borderId="1" xfId="1" applyFont="1" applyBorder="1" applyAlignment="1">
      <alignment horizontal="right"/>
    </xf>
    <xf numFmtId="0" fontId="2" fillId="0" borderId="15" xfId="1" applyFill="1" applyBorder="1" applyAlignment="1" applyProtection="1">
      <alignment horizontal="center"/>
    </xf>
    <xf numFmtId="0" fontId="2" fillId="0" borderId="1" xfId="1" applyFont="1" applyBorder="1" applyProtection="1"/>
    <xf numFmtId="0" fontId="2" fillId="0" borderId="1" xfId="1" applyFill="1" applyBorder="1" applyAlignment="1" applyProtection="1">
      <alignment horizontal="center"/>
    </xf>
    <xf numFmtId="0" fontId="27" fillId="2" borderId="6" xfId="1" applyFont="1" applyFill="1" applyBorder="1"/>
    <xf numFmtId="0" fontId="14" fillId="0" borderId="19" xfId="1" quotePrefix="1" applyFont="1" applyBorder="1" applyAlignment="1">
      <alignment horizontal="left"/>
    </xf>
    <xf numFmtId="0" fontId="28" fillId="0" borderId="15" xfId="1" applyFont="1" applyBorder="1"/>
    <xf numFmtId="0" fontId="2" fillId="0" borderId="15" xfId="1" applyBorder="1"/>
    <xf numFmtId="0" fontId="29" fillId="0" borderId="15" xfId="1" applyFont="1" applyBorder="1"/>
    <xf numFmtId="0" fontId="14" fillId="0" borderId="15" xfId="1" quotePrefix="1" applyFont="1" applyBorder="1" applyAlignment="1">
      <alignment horizontal="left"/>
    </xf>
    <xf numFmtId="0" fontId="30" fillId="0" borderId="15" xfId="1" applyFont="1" applyBorder="1"/>
    <xf numFmtId="0" fontId="31" fillId="0" borderId="15" xfId="1" quotePrefix="1" applyFont="1" applyBorder="1" applyAlignment="1">
      <alignment horizontal="left"/>
    </xf>
    <xf numFmtId="0" fontId="26" fillId="0" borderId="15" xfId="1" applyFont="1" applyBorder="1"/>
    <xf numFmtId="0" fontId="2" fillId="0" borderId="2" xfId="1" applyBorder="1"/>
    <xf numFmtId="0" fontId="14" fillId="0" borderId="3" xfId="1" applyFont="1" applyBorder="1" applyAlignment="1">
      <alignment horizontal="centerContinuous"/>
    </xf>
    <xf numFmtId="0" fontId="2" fillId="0" borderId="3" xfId="1" applyBorder="1"/>
    <xf numFmtId="0" fontId="2" fillId="0" borderId="4" xfId="1" applyBorder="1"/>
    <xf numFmtId="0" fontId="6" fillId="0" borderId="6" xfId="1" applyFont="1" applyBorder="1"/>
    <xf numFmtId="0" fontId="6" fillId="0" borderId="0" xfId="1" quotePrefix="1" applyFont="1" applyBorder="1" applyAlignment="1">
      <alignment horizontal="center"/>
    </xf>
    <xf numFmtId="0" fontId="6" fillId="0" borderId="0" xfId="1" applyFont="1" applyBorder="1"/>
    <xf numFmtId="0" fontId="6" fillId="0" borderId="5" xfId="1" applyFont="1" applyBorder="1"/>
    <xf numFmtId="0" fontId="6" fillId="0" borderId="0" xfId="1" quotePrefix="1" applyFont="1" applyBorder="1" applyAlignment="1">
      <alignment horizontal="left"/>
    </xf>
    <xf numFmtId="0" fontId="6" fillId="0" borderId="17" xfId="1" quotePrefix="1" applyFont="1" applyBorder="1" applyAlignment="1">
      <alignment horizontal="left"/>
    </xf>
    <xf numFmtId="0" fontId="14" fillId="0" borderId="7" xfId="1" applyFont="1" applyBorder="1"/>
    <xf numFmtId="0" fontId="6" fillId="0" borderId="1" xfId="1" applyFont="1" applyBorder="1"/>
    <xf numFmtId="0" fontId="26" fillId="0" borderId="1" xfId="1" applyFont="1" applyBorder="1"/>
    <xf numFmtId="0" fontId="6" fillId="0" borderId="8" xfId="1" applyFont="1" applyBorder="1"/>
    <xf numFmtId="0" fontId="32" fillId="2" borderId="6" xfId="1" applyFont="1" applyFill="1" applyBorder="1"/>
    <xf numFmtId="0" fontId="6" fillId="0" borderId="6" xfId="1" applyFont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6" fillId="0" borderId="6" xfId="1" quotePrefix="1" applyFont="1" applyBorder="1" applyAlignment="1">
      <alignment horizontal="left"/>
    </xf>
    <xf numFmtId="0" fontId="6" fillId="0" borderId="3" xfId="1" applyFont="1" applyBorder="1"/>
    <xf numFmtId="0" fontId="6" fillId="0" borderId="5" xfId="1" quotePrefix="1" applyFont="1" applyBorder="1" applyAlignment="1">
      <alignment horizontal="left"/>
    </xf>
    <xf numFmtId="0" fontId="6" fillId="0" borderId="7" xfId="1" applyFont="1" applyBorder="1"/>
    <xf numFmtId="0" fontId="6" fillId="0" borderId="17" xfId="1" quotePrefix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14" fontId="6" fillId="0" borderId="14" xfId="1" applyNumberFormat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34" fillId="0" borderId="18" xfId="1" applyFont="1" applyBorder="1" applyAlignment="1" applyProtection="1">
      <alignment horizontal="center"/>
      <protection locked="0"/>
    </xf>
    <xf numFmtId="2" fontId="34" fillId="0" borderId="16" xfId="1" applyNumberFormat="1" applyFont="1" applyBorder="1" applyProtection="1">
      <protection locked="0"/>
    </xf>
    <xf numFmtId="2" fontId="34" fillId="0" borderId="14" xfId="1" applyNumberFormat="1" applyFont="1" applyBorder="1" applyProtection="1">
      <protection locked="0"/>
    </xf>
    <xf numFmtId="2" fontId="34" fillId="0" borderId="14" xfId="1" applyNumberFormat="1" applyFont="1" applyBorder="1" applyAlignment="1" applyProtection="1">
      <alignment horizontal="center"/>
      <protection locked="0"/>
    </xf>
    <xf numFmtId="2" fontId="34" fillId="0" borderId="8" xfId="1" applyNumberFormat="1" applyFont="1" applyBorder="1" applyProtection="1">
      <protection locked="0"/>
    </xf>
    <xf numFmtId="2" fontId="34" fillId="0" borderId="16" xfId="1" applyNumberFormat="1" applyFont="1" applyBorder="1" applyAlignment="1" applyProtection="1">
      <alignment horizontal="center"/>
      <protection locked="0"/>
    </xf>
    <xf numFmtId="2" fontId="34" fillId="0" borderId="8" xfId="1" applyNumberFormat="1" applyFont="1" applyBorder="1" applyAlignment="1" applyProtection="1">
      <alignment horizontal="center"/>
      <protection locked="0"/>
    </xf>
    <xf numFmtId="0" fontId="11" fillId="0" borderId="19" xfId="1" applyFont="1" applyBorder="1"/>
    <xf numFmtId="0" fontId="11" fillId="0" borderId="15" xfId="1" applyFont="1" applyBorder="1"/>
    <xf numFmtId="0" fontId="0" fillId="0" borderId="1" xfId="0" applyBorder="1"/>
    <xf numFmtId="0" fontId="35" fillId="0" borderId="15" xfId="1" applyFont="1" applyBorder="1"/>
    <xf numFmtId="0" fontId="16" fillId="0" borderId="15" xfId="1" quotePrefix="1" applyFont="1" applyBorder="1" applyAlignment="1">
      <alignment horizontal="left"/>
    </xf>
    <xf numFmtId="2" fontId="34" fillId="0" borderId="16" xfId="1" applyNumberFormat="1" applyFont="1" applyBorder="1"/>
    <xf numFmtId="2" fontId="36" fillId="0" borderId="14" xfId="1" applyNumberFormat="1" applyFont="1" applyBorder="1"/>
    <xf numFmtId="2" fontId="2" fillId="0" borderId="14" xfId="1" applyNumberFormat="1" applyFont="1" applyBorder="1"/>
    <xf numFmtId="2" fontId="6" fillId="0" borderId="7" xfId="1" applyNumberFormat="1" applyFont="1" applyBorder="1"/>
    <xf numFmtId="4" fontId="34" fillId="0" borderId="16" xfId="1" applyNumberFormat="1" applyFont="1" applyBorder="1"/>
    <xf numFmtId="2" fontId="36" fillId="0" borderId="7" xfId="1" applyNumberFormat="1" applyFont="1" applyBorder="1"/>
    <xf numFmtId="2" fontId="2" fillId="0" borderId="19" xfId="1" applyNumberFormat="1" applyFont="1" applyBorder="1"/>
    <xf numFmtId="2" fontId="2" fillId="0" borderId="15" xfId="1" applyNumberFormat="1" applyFont="1" applyBorder="1"/>
    <xf numFmtId="7" fontId="6" fillId="0" borderId="19" xfId="1" applyNumberFormat="1" applyFont="1" applyBorder="1"/>
    <xf numFmtId="0" fontId="2" fillId="0" borderId="1" xfId="1" applyBorder="1"/>
    <xf numFmtId="0" fontId="2" fillId="0" borderId="8" xfId="1" applyBorder="1"/>
    <xf numFmtId="0" fontId="14" fillId="0" borderId="7" xfId="1" quotePrefix="1" applyFont="1" applyBorder="1" applyAlignment="1">
      <alignment horizontal="left"/>
    </xf>
    <xf numFmtId="0" fontId="14" fillId="0" borderId="1" xfId="1" applyFont="1" applyBorder="1" applyAlignment="1">
      <alignment horizontal="left"/>
    </xf>
    <xf numFmtId="0" fontId="30" fillId="0" borderId="1" xfId="1" applyFont="1" applyBorder="1"/>
    <xf numFmtId="0" fontId="31" fillId="0" borderId="1" xfId="1" quotePrefix="1" applyFont="1" applyBorder="1" applyAlignment="1">
      <alignment horizontal="left"/>
    </xf>
    <xf numFmtId="0" fontId="37" fillId="0" borderId="1" xfId="1" applyFont="1" applyBorder="1"/>
    <xf numFmtId="0" fontId="30" fillId="0" borderId="0" xfId="1" applyFont="1" applyBorder="1"/>
    <xf numFmtId="0" fontId="14" fillId="0" borderId="0" xfId="1" applyFont="1" applyBorder="1" applyAlignment="1">
      <alignment horizontal="centerContinuous"/>
    </xf>
    <xf numFmtId="0" fontId="2" fillId="0" borderId="5" xfId="1" applyBorder="1"/>
    <xf numFmtId="0" fontId="6" fillId="0" borderId="6" xfId="1" applyFont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0" fontId="6" fillId="0" borderId="17" xfId="1" applyFont="1" applyBorder="1" applyAlignment="1">
      <alignment horizontal="centerContinuous"/>
    </xf>
    <xf numFmtId="0" fontId="6" fillId="0" borderId="5" xfId="1" applyFont="1" applyBorder="1" applyAlignment="1">
      <alignment horizontal="centerContinuous"/>
    </xf>
    <xf numFmtId="0" fontId="6" fillId="0" borderId="17" xfId="1" applyFont="1" applyBorder="1"/>
    <xf numFmtId="0" fontId="0" fillId="0" borderId="0" xfId="0" applyBorder="1"/>
    <xf numFmtId="0" fontId="6" fillId="0" borderId="7" xfId="1" applyFont="1" applyBorder="1" applyAlignment="1">
      <alignment horizontal="centerContinuous"/>
    </xf>
    <xf numFmtId="0" fontId="6" fillId="0" borderId="1" xfId="1" applyFont="1" applyBorder="1" applyAlignment="1">
      <alignment horizontal="centerContinuous"/>
    </xf>
    <xf numFmtId="0" fontId="6" fillId="0" borderId="18" xfId="1" applyFont="1" applyBorder="1" applyAlignment="1">
      <alignment horizontal="centerContinuous"/>
    </xf>
    <xf numFmtId="0" fontId="6" fillId="0" borderId="8" xfId="1" applyFont="1" applyBorder="1" applyAlignment="1">
      <alignment horizontal="center"/>
    </xf>
    <xf numFmtId="0" fontId="6" fillId="0" borderId="18" xfId="1" applyFont="1" applyBorder="1"/>
    <xf numFmtId="0" fontId="34" fillId="0" borderId="14" xfId="1" quotePrefix="1" applyNumberFormat="1" applyFont="1" applyBorder="1" applyAlignment="1" applyProtection="1">
      <alignment horizontal="center"/>
      <protection locked="0"/>
    </xf>
    <xf numFmtId="49" fontId="34" fillId="0" borderId="14" xfId="1" applyNumberFormat="1" applyFont="1" applyBorder="1" applyAlignment="1" applyProtection="1">
      <alignment horizontal="center"/>
      <protection locked="0"/>
    </xf>
    <xf numFmtId="0" fontId="34" fillId="0" borderId="14" xfId="1" applyNumberFormat="1" applyFont="1" applyBorder="1" applyAlignment="1" applyProtection="1">
      <alignment horizontal="center"/>
      <protection locked="0"/>
    </xf>
    <xf numFmtId="0" fontId="34" fillId="0" borderId="14" xfId="1" applyFont="1" applyBorder="1" applyAlignment="1" applyProtection="1">
      <alignment horizontal="center"/>
      <protection locked="0"/>
    </xf>
    <xf numFmtId="4" fontId="34" fillId="0" borderId="14" xfId="1" applyNumberFormat="1" applyFont="1" applyBorder="1" applyProtection="1">
      <protection locked="0"/>
    </xf>
    <xf numFmtId="4" fontId="34" fillId="0" borderId="14" xfId="1" applyNumberFormat="1" applyFont="1" applyBorder="1" applyAlignment="1" applyProtection="1">
      <alignment horizontal="center"/>
      <protection locked="0"/>
    </xf>
    <xf numFmtId="49" fontId="34" fillId="0" borderId="14" xfId="1" quotePrefix="1" applyNumberFormat="1" applyFont="1" applyBorder="1" applyAlignment="1" applyProtection="1">
      <alignment horizontal="center"/>
      <protection locked="0"/>
    </xf>
    <xf numFmtId="4" fontId="34" fillId="0" borderId="8" xfId="1" applyNumberFormat="1" applyFont="1" applyBorder="1" applyAlignment="1" applyProtection="1">
      <alignment horizontal="center"/>
      <protection locked="0"/>
    </xf>
    <xf numFmtId="0" fontId="38" fillId="2" borderId="6" xfId="1" applyFont="1" applyFill="1" applyBorder="1" applyAlignment="1">
      <alignment horizontal="left"/>
    </xf>
    <xf numFmtId="0" fontId="39" fillId="2" borderId="0" xfId="1" applyFont="1" applyFill="1" applyBorder="1"/>
    <xf numFmtId="0" fontId="2" fillId="0" borderId="7" xfId="1" applyFont="1" applyBorder="1"/>
    <xf numFmtId="0" fontId="2" fillId="0" borderId="1" xfId="1" applyFont="1" applyBorder="1"/>
    <xf numFmtId="0" fontId="16" fillId="0" borderId="1" xfId="1" applyFont="1" applyBorder="1"/>
    <xf numFmtId="0" fontId="2" fillId="0" borderId="8" xfId="1" applyFont="1" applyBorder="1"/>
    <xf numFmtId="0" fontId="6" fillId="0" borderId="19" xfId="1" applyFont="1" applyBorder="1"/>
    <xf numFmtId="2" fontId="35" fillId="0" borderId="14" xfId="1" applyNumberFormat="1" applyFont="1" applyBorder="1"/>
    <xf numFmtId="2" fontId="6" fillId="0" borderId="15" xfId="1" applyNumberFormat="1" applyFont="1" applyBorder="1"/>
    <xf numFmtId="4" fontId="34" fillId="0" borderId="15" xfId="1" applyNumberFormat="1" applyFont="1" applyBorder="1"/>
    <xf numFmtId="2" fontId="35" fillId="0" borderId="7" xfId="1" applyNumberFormat="1" applyFont="1" applyBorder="1"/>
    <xf numFmtId="7" fontId="6" fillId="0" borderId="19" xfId="1" quotePrefix="1" applyNumberFormat="1" applyFont="1" applyBorder="1" applyAlignment="1">
      <alignment horizontal="left"/>
    </xf>
    <xf numFmtId="4" fontId="34" fillId="0" borderId="1" xfId="1" applyNumberFormat="1" applyFont="1" applyBorder="1" applyAlignment="1">
      <alignment horizontal="centerContinuous"/>
    </xf>
    <xf numFmtId="4" fontId="34" fillId="0" borderId="16" xfId="1" applyNumberFormat="1" applyFont="1" applyBorder="1" applyAlignment="1">
      <alignment horizontal="centerContinuous"/>
    </xf>
    <xf numFmtId="0" fontId="38" fillId="2" borderId="6" xfId="1" quotePrefix="1" applyFont="1" applyFill="1" applyBorder="1" applyAlignment="1">
      <alignment horizontal="left"/>
    </xf>
    <xf numFmtId="0" fontId="16" fillId="0" borderId="6" xfId="1" applyFont="1" applyBorder="1"/>
    <xf numFmtId="0" fontId="16" fillId="0" borderId="5" xfId="1" applyFont="1" applyBorder="1"/>
    <xf numFmtId="0" fontId="16" fillId="0" borderId="0" xfId="1" applyFont="1" applyBorder="1"/>
    <xf numFmtId="0" fontId="6" fillId="0" borderId="0" xfId="1" applyFont="1" applyBorder="1" applyAlignment="1">
      <alignment horizontal="right"/>
    </xf>
    <xf numFmtId="0" fontId="16" fillId="0" borderId="0" xfId="1" applyFont="1" applyBorder="1" applyAlignment="1">
      <alignment horizontal="left"/>
    </xf>
    <xf numFmtId="0" fontId="16" fillId="0" borderId="3" xfId="1" quotePrefix="1" applyFont="1" applyBorder="1" applyAlignment="1">
      <alignment horizontal="left"/>
    </xf>
    <xf numFmtId="0" fontId="16" fillId="0" borderId="3" xfId="1" applyFont="1" applyBorder="1"/>
    <xf numFmtId="0" fontId="41" fillId="4" borderId="2" xfId="1" quotePrefix="1" applyFont="1" applyFill="1" applyBorder="1" applyAlignment="1">
      <alignment horizontal="left"/>
    </xf>
    <xf numFmtId="0" fontId="43" fillId="4" borderId="3" xfId="1" applyFont="1" applyFill="1" applyBorder="1"/>
    <xf numFmtId="4" fontId="43" fillId="4" borderId="4" xfId="1" applyNumberFormat="1" applyFont="1" applyFill="1" applyBorder="1"/>
    <xf numFmtId="0" fontId="16" fillId="0" borderId="7" xfId="1" quotePrefix="1" applyFont="1" applyBorder="1" applyAlignment="1">
      <alignment horizontal="left"/>
    </xf>
    <xf numFmtId="0" fontId="16" fillId="0" borderId="8" xfId="1" applyFont="1" applyBorder="1"/>
    <xf numFmtId="0" fontId="16" fillId="0" borderId="7" xfId="1" applyFont="1" applyBorder="1"/>
    <xf numFmtId="0" fontId="16" fillId="0" borderId="1" xfId="1" applyFont="1" applyBorder="1" applyAlignment="1">
      <alignment horizontal="left"/>
    </xf>
    <xf numFmtId="0" fontId="16" fillId="0" borderId="1" xfId="1" quotePrefix="1" applyFont="1" applyBorder="1" applyAlignment="1">
      <alignment horizontal="left"/>
    </xf>
    <xf numFmtId="0" fontId="41" fillId="4" borderId="6" xfId="1" quotePrefix="1" applyFont="1" applyFill="1" applyBorder="1" applyAlignment="1">
      <alignment horizontal="left"/>
    </xf>
    <xf numFmtId="0" fontId="43" fillId="4" borderId="0" xfId="1" applyFont="1" applyFill="1" applyBorder="1"/>
    <xf numFmtId="4" fontId="43" fillId="4" borderId="5" xfId="1" applyNumberFormat="1" applyFont="1" applyFill="1" applyBorder="1"/>
    <xf numFmtId="0" fontId="41" fillId="4" borderId="7" xfId="1" applyFont="1" applyFill="1" applyBorder="1" applyAlignment="1">
      <alignment horizontal="left" vertical="top"/>
    </xf>
    <xf numFmtId="0" fontId="2" fillId="4" borderId="1" xfId="1" applyFill="1" applyBorder="1"/>
    <xf numFmtId="4" fontId="2" fillId="4" borderId="8" xfId="1" applyNumberFormat="1" applyFill="1" applyBorder="1"/>
    <xf numFmtId="0" fontId="44" fillId="4" borderId="18" xfId="1" applyFont="1" applyFill="1" applyBorder="1" applyAlignment="1">
      <alignment horizontal="center"/>
    </xf>
    <xf numFmtId="4" fontId="44" fillId="4" borderId="18" xfId="1" applyNumberFormat="1" applyFont="1" applyFill="1" applyBorder="1" applyAlignment="1">
      <alignment horizontal="center"/>
    </xf>
    <xf numFmtId="0" fontId="34" fillId="0" borderId="14" xfId="2" applyFont="1" applyBorder="1" applyAlignment="1" applyProtection="1">
      <alignment horizontal="center"/>
      <protection locked="0"/>
    </xf>
    <xf numFmtId="4" fontId="34" fillId="0" borderId="14" xfId="1" applyNumberFormat="1" applyFont="1" applyBorder="1"/>
    <xf numFmtId="4" fontId="34" fillId="0" borderId="14" xfId="2" applyNumberFormat="1" applyFont="1" applyBorder="1" applyAlignment="1">
      <alignment horizontal="center"/>
    </xf>
    <xf numFmtId="14" fontId="45" fillId="0" borderId="7" xfId="1" applyNumberFormat="1" applyFont="1" applyBorder="1" applyAlignment="1">
      <alignment horizontal="right"/>
    </xf>
    <xf numFmtId="0" fontId="29" fillId="0" borderId="8" xfId="1" applyFont="1" applyBorder="1" applyProtection="1"/>
    <xf numFmtId="0" fontId="16" fillId="0" borderId="1" xfId="1" applyFont="1" applyBorder="1" applyProtection="1"/>
    <xf numFmtId="0" fontId="29" fillId="0" borderId="1" xfId="1" applyFont="1" applyBorder="1" applyProtection="1"/>
    <xf numFmtId="0" fontId="26" fillId="0" borderId="1" xfId="1" applyFont="1" applyBorder="1" applyProtection="1"/>
    <xf numFmtId="0" fontId="29" fillId="0" borderId="8" xfId="1" applyFont="1" applyBorder="1" applyAlignment="1" applyProtection="1">
      <alignment horizontal="right"/>
    </xf>
    <xf numFmtId="4" fontId="13" fillId="4" borderId="14" xfId="1" applyNumberFormat="1" applyFont="1" applyFill="1" applyBorder="1" applyAlignment="1">
      <alignment horizontal="center"/>
    </xf>
    <xf numFmtId="0" fontId="1" fillId="0" borderId="0" xfId="2" applyFont="1" applyBorder="1" applyAlignment="1">
      <alignment vertical="top"/>
    </xf>
    <xf numFmtId="0" fontId="2" fillId="0" borderId="0" xfId="2"/>
    <xf numFmtId="0" fontId="2" fillId="0" borderId="0" xfId="2" applyBorder="1"/>
    <xf numFmtId="0" fontId="14" fillId="0" borderId="0" xfId="2" applyFont="1" applyBorder="1" applyAlignment="1">
      <alignment horizontal="right" vertical="top"/>
    </xf>
    <xf numFmtId="0" fontId="14" fillId="0" borderId="0" xfId="2" applyFont="1" applyBorder="1" applyAlignment="1">
      <alignment vertical="top"/>
    </xf>
    <xf numFmtId="4" fontId="14" fillId="0" borderId="0" xfId="2" applyNumberFormat="1" applyFont="1" applyBorder="1" applyAlignment="1">
      <alignment vertical="top"/>
    </xf>
    <xf numFmtId="0" fontId="2" fillId="0" borderId="0" xfId="2" applyBorder="1" applyAlignment="1">
      <alignment vertical="center"/>
    </xf>
    <xf numFmtId="4" fontId="2" fillId="0" borderId="0" xfId="2" applyNumberFormat="1"/>
    <xf numFmtId="0" fontId="2" fillId="0" borderId="0" xfId="2" applyBorder="1" applyProtection="1"/>
    <xf numFmtId="0" fontId="1" fillId="0" borderId="0" xfId="2" applyFont="1"/>
    <xf numFmtId="0" fontId="4" fillId="0" borderId="0" xfId="2" applyFont="1" applyBorder="1"/>
    <xf numFmtId="0" fontId="2" fillId="0" borderId="0" xfId="2" applyAlignment="1">
      <alignment horizontal="centerContinuous"/>
    </xf>
    <xf numFmtId="0" fontId="2" fillId="0" borderId="1" xfId="2" applyBorder="1"/>
    <xf numFmtId="0" fontId="2" fillId="0" borderId="1" xfId="2" applyFill="1" applyBorder="1"/>
    <xf numFmtId="4" fontId="2" fillId="0" borderId="1" xfId="2" applyNumberFormat="1" applyBorder="1"/>
    <xf numFmtId="0" fontId="29" fillId="0" borderId="17" xfId="2" applyFont="1" applyBorder="1"/>
    <xf numFmtId="0" fontId="2" fillId="0" borderId="5" xfId="2" applyBorder="1"/>
    <xf numFmtId="4" fontId="16" fillId="0" borderId="3" xfId="2" quotePrefix="1" applyNumberFormat="1" applyFont="1" applyBorder="1" applyAlignment="1">
      <alignment horizontal="centerContinuous"/>
    </xf>
    <xf numFmtId="4" fontId="16" fillId="0" borderId="0" xfId="2" quotePrefix="1" applyNumberFormat="1" applyFont="1" applyBorder="1" applyAlignment="1">
      <alignment horizontal="centerContinuous"/>
    </xf>
    <xf numFmtId="0" fontId="16" fillId="0" borderId="18" xfId="2" quotePrefix="1" applyFont="1" applyBorder="1" applyAlignment="1">
      <alignment horizontal="center"/>
    </xf>
    <xf numFmtId="0" fontId="2" fillId="0" borderId="5" xfId="2" applyBorder="1" applyAlignment="1">
      <alignment horizontal="centerContinuous"/>
    </xf>
    <xf numFmtId="4" fontId="16" fillId="0" borderId="1" xfId="2" quotePrefix="1" applyNumberFormat="1" applyFont="1" applyBorder="1" applyAlignment="1">
      <alignment horizontal="centerContinuous"/>
    </xf>
    <xf numFmtId="0" fontId="0" fillId="0" borderId="8" xfId="0" applyBorder="1"/>
    <xf numFmtId="164" fontId="34" fillId="4" borderId="2" xfId="2" applyNumberFormat="1" applyFont="1" applyFill="1" applyBorder="1" applyAlignment="1" applyProtection="1">
      <alignment horizontal="center" vertical="center"/>
    </xf>
    <xf numFmtId="164" fontId="34" fillId="4" borderId="7" xfId="2" applyNumberFormat="1" applyFont="1" applyFill="1" applyBorder="1" applyAlignment="1" applyProtection="1">
      <alignment horizontal="center" vertical="center"/>
    </xf>
    <xf numFmtId="164" fontId="34" fillId="0" borderId="7" xfId="2" applyNumberFormat="1" applyFont="1" applyBorder="1" applyAlignment="1" applyProtection="1">
      <alignment horizontal="center" vertical="center"/>
      <protection locked="0"/>
    </xf>
    <xf numFmtId="172" fontId="33" fillId="0" borderId="18" xfId="1" applyNumberFormat="1" applyFont="1" applyBorder="1" applyAlignment="1" applyProtection="1">
      <alignment horizontal="center"/>
      <protection locked="0"/>
    </xf>
    <xf numFmtId="172" fontId="34" fillId="0" borderId="18" xfId="1" applyNumberFormat="1" applyFont="1" applyBorder="1" applyAlignment="1" applyProtection="1">
      <alignment horizontal="center"/>
      <protection locked="0"/>
    </xf>
    <xf numFmtId="172" fontId="34" fillId="0" borderId="14" xfId="1" applyNumberFormat="1" applyFont="1" applyBorder="1" applyAlignment="1" applyProtection="1">
      <alignment horizontal="center"/>
      <protection locked="0"/>
    </xf>
    <xf numFmtId="173" fontId="34" fillId="0" borderId="14" xfId="1" applyNumberFormat="1" applyFont="1" applyBorder="1" applyAlignment="1" applyProtection="1">
      <alignment horizontal="center"/>
      <protection locked="0"/>
    </xf>
    <xf numFmtId="172" fontId="34" fillId="0" borderId="6" xfId="2" applyNumberFormat="1" applyFont="1" applyBorder="1" applyAlignment="1" applyProtection="1">
      <alignment horizontal="center" vertical="center"/>
      <protection locked="0"/>
    </xf>
    <xf numFmtId="0" fontId="7" fillId="0" borderId="0" xfId="0" applyFont="1"/>
    <xf numFmtId="174" fontId="7" fillId="0" borderId="0" xfId="0" applyNumberFormat="1" applyFont="1"/>
    <xf numFmtId="174" fontId="0" fillId="0" borderId="0" xfId="0" applyNumberFormat="1"/>
    <xf numFmtId="0" fontId="0" fillId="0" borderId="0" xfId="0" applyAlignment="1">
      <alignment wrapText="1"/>
    </xf>
    <xf numFmtId="0" fontId="53" fillId="0" borderId="0" xfId="0" applyNumberFormat="1" applyFont="1"/>
    <xf numFmtId="0" fontId="47" fillId="0" borderId="0" xfId="0" applyFont="1"/>
    <xf numFmtId="0" fontId="22" fillId="0" borderId="0" xfId="0" applyFont="1"/>
    <xf numFmtId="0" fontId="51" fillId="0" borderId="0" xfId="0" applyFont="1"/>
    <xf numFmtId="172" fontId="33" fillId="0" borderId="14" xfId="1" applyNumberFormat="1" applyFont="1" applyBorder="1" applyAlignment="1" applyProtection="1">
      <alignment horizontal="center"/>
      <protection locked="0"/>
    </xf>
    <xf numFmtId="20" fontId="34" fillId="0" borderId="18" xfId="1" applyNumberFormat="1" applyFont="1" applyBorder="1" applyAlignment="1" applyProtection="1">
      <alignment horizontal="center"/>
      <protection locked="0"/>
    </xf>
    <xf numFmtId="0" fontId="34" fillId="0" borderId="18" xfId="1" applyNumberFormat="1" applyFont="1" applyBorder="1" applyAlignment="1" applyProtection="1">
      <alignment horizontal="center"/>
      <protection locked="0"/>
    </xf>
    <xf numFmtId="165" fontId="34" fillId="0" borderId="18" xfId="1" applyNumberFormat="1" applyFont="1" applyBorder="1" applyAlignment="1" applyProtection="1">
      <alignment horizontal="center"/>
      <protection locked="0"/>
    </xf>
    <xf numFmtId="0" fontId="46" fillId="0" borderId="14" xfId="0" applyNumberFormat="1" applyFont="1" applyBorder="1" applyAlignment="1">
      <alignment horizontal="center"/>
    </xf>
    <xf numFmtId="0" fontId="52" fillId="0" borderId="0" xfId="0" applyFont="1"/>
    <xf numFmtId="172" fontId="59" fillId="0" borderId="6" xfId="2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/>
    <xf numFmtId="0" fontId="21" fillId="2" borderId="11" xfId="0" applyFont="1" applyFill="1" applyBorder="1" applyAlignment="1" applyProtection="1">
      <protection locked="0"/>
    </xf>
    <xf numFmtId="0" fontId="0" fillId="0" borderId="12" xfId="0" applyBorder="1" applyAlignment="1"/>
    <xf numFmtId="0" fontId="62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0" borderId="22" xfId="0" applyFont="1" applyBorder="1" applyAlignment="1"/>
    <xf numFmtId="0" fontId="21" fillId="5" borderId="12" xfId="0" applyFont="1" applyFill="1" applyBorder="1" applyAlignment="1"/>
    <xf numFmtId="0" fontId="0" fillId="5" borderId="13" xfId="0" applyFill="1" applyBorder="1" applyAlignment="1"/>
    <xf numFmtId="0" fontId="64" fillId="2" borderId="0" xfId="0" applyFont="1" applyFill="1" applyProtection="1"/>
    <xf numFmtId="0" fontId="48" fillId="0" borderId="0" xfId="0" applyFont="1"/>
    <xf numFmtId="4" fontId="33" fillId="0" borderId="19" xfId="1" applyNumberFormat="1" applyFont="1" applyBorder="1" applyAlignment="1" applyProtection="1"/>
    <xf numFmtId="4" fontId="46" fillId="0" borderId="15" xfId="0" applyNumberFormat="1" applyFont="1" applyBorder="1" applyAlignment="1" applyProtection="1"/>
    <xf numFmtId="4" fontId="46" fillId="0" borderId="16" xfId="0" applyNumberFormat="1" applyFont="1" applyBorder="1" applyAlignment="1" applyProtection="1"/>
    <xf numFmtId="43" fontId="59" fillId="0" borderId="0" xfId="0" applyNumberFormat="1" applyFont="1" applyBorder="1" applyAlignment="1">
      <alignment wrapText="1"/>
    </xf>
    <xf numFmtId="43" fontId="59" fillId="0" borderId="5" xfId="0" applyNumberFormat="1" applyFont="1" applyBorder="1" applyAlignment="1">
      <alignment wrapText="1"/>
    </xf>
    <xf numFmtId="43" fontId="59" fillId="0" borderId="1" xfId="0" applyNumberFormat="1" applyFont="1" applyBorder="1" applyAlignment="1">
      <alignment wrapText="1"/>
    </xf>
    <xf numFmtId="43" fontId="59" fillId="0" borderId="8" xfId="0" applyNumberFormat="1" applyFont="1" applyBorder="1" applyAlignment="1">
      <alignment wrapText="1"/>
    </xf>
    <xf numFmtId="0" fontId="59" fillId="0" borderId="6" xfId="1" applyFont="1" applyBorder="1" applyAlignment="1" applyProtection="1">
      <alignment wrapText="1"/>
      <protection locked="0"/>
    </xf>
    <xf numFmtId="0" fontId="59" fillId="0" borderId="0" xfId="0" applyFont="1" applyAlignment="1">
      <alignment wrapText="1"/>
    </xf>
    <xf numFmtId="0" fontId="59" fillId="0" borderId="0" xfId="0" applyFont="1" applyBorder="1" applyAlignment="1">
      <alignment wrapText="1"/>
    </xf>
    <xf numFmtId="172" fontId="59" fillId="0" borderId="6" xfId="1" applyNumberFormat="1" applyFont="1" applyBorder="1" applyAlignment="1" applyProtection="1">
      <alignment horizontal="center"/>
      <protection locked="0"/>
    </xf>
    <xf numFmtId="172" fontId="59" fillId="0" borderId="5" xfId="0" applyNumberFormat="1" applyFont="1" applyBorder="1" applyAlignment="1">
      <alignment horizontal="center"/>
    </xf>
    <xf numFmtId="2" fontId="59" fillId="0" borderId="6" xfId="1" applyNumberFormat="1" applyFont="1" applyBorder="1" applyAlignment="1" applyProtection="1">
      <protection locked="0"/>
    </xf>
    <xf numFmtId="2" fontId="59" fillId="0" borderId="0" xfId="0" applyNumberFormat="1" applyFont="1" applyBorder="1" applyAlignment="1" applyProtection="1">
      <protection locked="0"/>
    </xf>
    <xf numFmtId="2" fontId="59" fillId="0" borderId="5" xfId="0" applyNumberFormat="1" applyFont="1" applyBorder="1" applyAlignment="1" applyProtection="1">
      <protection locked="0"/>
    </xf>
    <xf numFmtId="172" fontId="59" fillId="0" borderId="7" xfId="1" applyNumberFormat="1" applyFont="1" applyBorder="1" applyAlignment="1" applyProtection="1">
      <alignment horizontal="center"/>
      <protection locked="0"/>
    </xf>
    <xf numFmtId="172" fontId="59" fillId="0" borderId="8" xfId="0" applyNumberFormat="1" applyFont="1" applyBorder="1" applyAlignment="1">
      <alignment horizontal="center"/>
    </xf>
    <xf numFmtId="2" fontId="59" fillId="0" borderId="7" xfId="1" applyNumberFormat="1" applyFont="1" applyBorder="1" applyAlignment="1" applyProtection="1">
      <protection locked="0"/>
    </xf>
    <xf numFmtId="2" fontId="59" fillId="0" borderId="1" xfId="0" applyNumberFormat="1" applyFont="1" applyBorder="1" applyAlignment="1" applyProtection="1">
      <protection locked="0"/>
    </xf>
    <xf numFmtId="2" fontId="59" fillId="0" borderId="8" xfId="0" applyNumberFormat="1" applyFont="1" applyBorder="1" applyAlignment="1" applyProtection="1">
      <protection locked="0"/>
    </xf>
    <xf numFmtId="0" fontId="59" fillId="0" borderId="7" xfId="1" applyFont="1" applyBorder="1" applyAlignment="1" applyProtection="1">
      <alignment wrapText="1"/>
      <protection locked="0"/>
    </xf>
    <xf numFmtId="0" fontId="59" fillId="0" borderId="1" xfId="0" applyFont="1" applyBorder="1" applyAlignment="1">
      <alignment wrapText="1"/>
    </xf>
    <xf numFmtId="172" fontId="59" fillId="0" borderId="19" xfId="1" applyNumberFormat="1" applyFont="1" applyBorder="1" applyAlignment="1" applyProtection="1">
      <alignment horizontal="center"/>
      <protection locked="0"/>
    </xf>
    <xf numFmtId="172" fontId="59" fillId="0" borderId="16" xfId="0" applyNumberFormat="1" applyFont="1" applyBorder="1" applyAlignment="1">
      <alignment horizontal="center"/>
    </xf>
    <xf numFmtId="2" fontId="59" fillId="0" borderId="19" xfId="1" applyNumberFormat="1" applyFont="1" applyBorder="1" applyAlignment="1" applyProtection="1">
      <protection locked="0"/>
    </xf>
    <xf numFmtId="2" fontId="59" fillId="0" borderId="15" xfId="0" applyNumberFormat="1" applyFont="1" applyBorder="1" applyAlignment="1" applyProtection="1">
      <protection locked="0"/>
    </xf>
    <xf numFmtId="2" fontId="59" fillId="0" borderId="16" xfId="0" applyNumberFormat="1" applyFont="1" applyBorder="1" applyAlignment="1" applyProtection="1">
      <protection locked="0"/>
    </xf>
    <xf numFmtId="0" fontId="59" fillId="0" borderId="15" xfId="0" applyFont="1" applyBorder="1" applyAlignment="1">
      <alignment wrapText="1"/>
    </xf>
    <xf numFmtId="43" fontId="59" fillId="0" borderId="15" xfId="0" applyNumberFormat="1" applyFont="1" applyBorder="1" applyAlignment="1">
      <alignment wrapText="1"/>
    </xf>
    <xf numFmtId="43" fontId="59" fillId="0" borderId="16" xfId="0" applyNumberFormat="1" applyFont="1" applyBorder="1" applyAlignment="1">
      <alignment wrapText="1"/>
    </xf>
    <xf numFmtId="0" fontId="59" fillId="0" borderId="19" xfId="1" applyFont="1" applyBorder="1" applyAlignment="1" applyProtection="1">
      <alignment wrapText="1"/>
      <protection locked="0"/>
    </xf>
    <xf numFmtId="172" fontId="33" fillId="0" borderId="2" xfId="1" applyNumberFormat="1" applyFont="1" applyBorder="1" applyAlignment="1" applyProtection="1">
      <alignment horizontal="center"/>
      <protection locked="0"/>
    </xf>
    <xf numFmtId="172" fontId="0" fillId="0" borderId="4" xfId="0" applyNumberFormat="1" applyBorder="1" applyAlignment="1">
      <alignment horizontal="center"/>
    </xf>
    <xf numFmtId="2" fontId="33" fillId="0" borderId="0" xfId="1" applyNumberFormat="1" applyFont="1" applyBorder="1" applyAlignment="1" applyProtection="1">
      <protection locked="0"/>
    </xf>
    <xf numFmtId="2" fontId="0" fillId="0" borderId="0" xfId="0" applyNumberFormat="1" applyBorder="1" applyAlignment="1" applyProtection="1">
      <protection locked="0"/>
    </xf>
    <xf numFmtId="2" fontId="0" fillId="0" borderId="5" xfId="0" applyNumberFormat="1" applyBorder="1" applyAlignment="1" applyProtection="1">
      <protection locked="0"/>
    </xf>
    <xf numFmtId="0" fontId="55" fillId="0" borderId="0" xfId="1" applyFont="1" applyBorder="1" applyAlignment="1" applyProtection="1">
      <alignment horizontal="left" wrapText="1"/>
      <protection locked="0"/>
    </xf>
    <xf numFmtId="0" fontId="56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left" wrapText="1"/>
    </xf>
    <xf numFmtId="0" fontId="57" fillId="0" borderId="5" xfId="0" applyFont="1" applyBorder="1" applyAlignment="1">
      <alignment horizontal="left" wrapText="1"/>
    </xf>
    <xf numFmtId="164" fontId="34" fillId="4" borderId="2" xfId="1" applyNumberFormat="1" applyFont="1" applyFill="1" applyBorder="1" applyAlignment="1" applyProtection="1"/>
    <xf numFmtId="0" fontId="0" fillId="4" borderId="4" xfId="0" applyFill="1" applyBorder="1" applyAlignment="1" applyProtection="1"/>
    <xf numFmtId="0" fontId="33" fillId="4" borderId="2" xfId="1" quotePrefix="1" applyFont="1" applyFill="1" applyBorder="1" applyAlignment="1" applyProtection="1"/>
    <xf numFmtId="0" fontId="0" fillId="4" borderId="3" xfId="0" applyFill="1" applyBorder="1" applyAlignment="1" applyProtection="1"/>
    <xf numFmtId="2" fontId="33" fillId="4" borderId="2" xfId="1" applyNumberFormat="1" applyFont="1" applyFill="1" applyBorder="1" applyAlignment="1" applyProtection="1"/>
    <xf numFmtId="2" fontId="0" fillId="4" borderId="3" xfId="0" applyNumberFormat="1" applyFill="1" applyBorder="1" applyAlignment="1" applyProtection="1"/>
    <xf numFmtId="2" fontId="0" fillId="4" borderId="4" xfId="0" applyNumberFormat="1" applyFill="1" applyBorder="1" applyAlignment="1" applyProtection="1"/>
    <xf numFmtId="164" fontId="33" fillId="4" borderId="7" xfId="1" applyNumberFormat="1" applyFont="1" applyFill="1" applyBorder="1" applyAlignment="1" applyProtection="1"/>
    <xf numFmtId="0" fontId="0" fillId="4" borderId="8" xfId="0" applyFill="1" applyBorder="1" applyAlignment="1" applyProtection="1"/>
    <xf numFmtId="0" fontId="33" fillId="4" borderId="7" xfId="1" quotePrefix="1" applyFont="1" applyFill="1" applyBorder="1" applyAlignment="1" applyProtection="1"/>
    <xf numFmtId="0" fontId="0" fillId="4" borderId="1" xfId="0" applyFill="1" applyBorder="1" applyAlignment="1" applyProtection="1"/>
    <xf numFmtId="2" fontId="33" fillId="4" borderId="7" xfId="1" applyNumberFormat="1" applyFont="1" applyFill="1" applyBorder="1" applyAlignment="1" applyProtection="1"/>
    <xf numFmtId="2" fontId="0" fillId="4" borderId="1" xfId="0" applyNumberFormat="1" applyFill="1" applyBorder="1" applyAlignment="1" applyProtection="1"/>
    <xf numFmtId="2" fontId="0" fillId="4" borderId="8" xfId="0" applyNumberFormat="1" applyFill="1" applyBorder="1" applyAlignment="1" applyProtection="1"/>
    <xf numFmtId="4" fontId="34" fillId="0" borderId="19" xfId="1" applyNumberFormat="1" applyFont="1" applyBorder="1" applyAlignment="1" applyProtection="1">
      <protection locked="0"/>
    </xf>
    <xf numFmtId="4" fontId="0" fillId="0" borderId="16" xfId="0" applyNumberFormat="1" applyBorder="1" applyAlignment="1" applyProtection="1">
      <protection locked="0"/>
    </xf>
    <xf numFmtId="4" fontId="34" fillId="0" borderId="19" xfId="1" applyNumberFormat="1" applyFont="1" applyBorder="1" applyAlignment="1"/>
    <xf numFmtId="0" fontId="0" fillId="0" borderId="16" xfId="0" applyBorder="1" applyAlignment="1"/>
    <xf numFmtId="0" fontId="0" fillId="0" borderId="15" xfId="0" applyBorder="1" applyAlignment="1"/>
    <xf numFmtId="4" fontId="34" fillId="0" borderId="15" xfId="1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34" fillId="0" borderId="19" xfId="1" applyNumberFormat="1" applyFont="1" applyBorder="1" applyAlignment="1"/>
    <xf numFmtId="2" fontId="34" fillId="0" borderId="19" xfId="1" applyNumberFormat="1" applyFont="1" applyBorder="1" applyAlignment="1" applyProtection="1">
      <protection locked="0"/>
    </xf>
    <xf numFmtId="0" fontId="49" fillId="2" borderId="7" xfId="3" applyFont="1" applyFill="1" applyBorder="1" applyAlignment="1" applyProtection="1">
      <protection locked="0"/>
    </xf>
    <xf numFmtId="0" fontId="49" fillId="0" borderId="1" xfId="0" applyFont="1" applyBorder="1" applyAlignment="1" applyProtection="1">
      <protection locked="0"/>
    </xf>
    <xf numFmtId="0" fontId="49" fillId="0" borderId="8" xfId="0" applyFont="1" applyBorder="1" applyAlignment="1" applyProtection="1">
      <protection locked="0"/>
    </xf>
    <xf numFmtId="171" fontId="0" fillId="2" borderId="7" xfId="0" applyNumberFormat="1" applyFill="1" applyBorder="1" applyAlignment="1" applyProtection="1">
      <protection locked="0"/>
    </xf>
    <xf numFmtId="171" fontId="0" fillId="0" borderId="1" xfId="0" applyNumberFormat="1" applyBorder="1" applyAlignment="1" applyProtection="1">
      <protection locked="0"/>
    </xf>
    <xf numFmtId="171" fontId="0" fillId="0" borderId="8" xfId="0" applyNumberFormat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1" xfId="0" applyBorder="1" applyAlignment="1"/>
    <xf numFmtId="0" fontId="0" fillId="0" borderId="8" xfId="0" applyBorder="1" applyAlignment="1"/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164" fontId="0" fillId="2" borderId="7" xfId="0" applyNumberFormat="1" applyFill="1" applyBorder="1" applyAlignment="1" applyProtection="1">
      <protection locked="0"/>
    </xf>
    <xf numFmtId="164" fontId="0" fillId="0" borderId="1" xfId="0" applyNumberFormat="1" applyBorder="1" applyAlignment="1" applyProtection="1">
      <protection locked="0"/>
    </xf>
    <xf numFmtId="164" fontId="0" fillId="0" borderId="8" xfId="0" applyNumberFormat="1" applyBorder="1" applyAlignment="1" applyProtection="1">
      <protection locked="0"/>
    </xf>
    <xf numFmtId="0" fontId="21" fillId="2" borderId="22" xfId="0" applyFont="1" applyFill="1" applyBorder="1" applyAlignment="1" applyProtection="1">
      <protection locked="0"/>
    </xf>
    <xf numFmtId="0" fontId="0" fillId="0" borderId="21" xfId="0" applyBorder="1" applyAlignment="1"/>
    <xf numFmtId="0" fontId="0" fillId="0" borderId="23" xfId="0" applyBorder="1" applyAlignment="1"/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66" fontId="0" fillId="2" borderId="1" xfId="0" applyNumberFormat="1" applyFill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0" fillId="2" borderId="6" xfId="0" applyFill="1" applyBorder="1" applyAlignment="1" applyProtection="1"/>
    <xf numFmtId="0" fontId="0" fillId="0" borderId="0" xfId="0" applyAlignment="1"/>
    <xf numFmtId="0" fontId="0" fillId="0" borderId="5" xfId="0" applyBorder="1" applyAlignment="1"/>
    <xf numFmtId="0" fontId="0" fillId="0" borderId="7" xfId="0" applyBorder="1" applyAlignment="1"/>
    <xf numFmtId="0" fontId="0" fillId="2" borderId="22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21" fillId="2" borderId="11" xfId="0" applyFont="1" applyFill="1" applyBorder="1" applyAlignment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4" fontId="22" fillId="2" borderId="22" xfId="0" applyNumberFormat="1" applyFont="1" applyFill="1" applyBorder="1" applyAlignment="1" applyProtection="1">
      <alignment horizontal="center"/>
    </xf>
    <xf numFmtId="4" fontId="22" fillId="0" borderId="21" xfId="0" applyNumberFormat="1" applyFont="1" applyBorder="1" applyAlignment="1" applyProtection="1">
      <alignment horizontal="center"/>
    </xf>
    <xf numFmtId="4" fontId="22" fillId="0" borderId="23" xfId="0" applyNumberFormat="1" applyFont="1" applyBorder="1" applyAlignment="1" applyProtection="1">
      <alignment horizontal="center"/>
    </xf>
    <xf numFmtId="175" fontId="0" fillId="2" borderId="22" xfId="0" quotePrefix="1" applyNumberFormat="1" applyFill="1" applyBorder="1" applyAlignment="1" applyProtection="1">
      <alignment horizontal="center"/>
      <protection locked="0"/>
    </xf>
    <xf numFmtId="175" fontId="0" fillId="0" borderId="21" xfId="0" applyNumberFormat="1" applyBorder="1" applyAlignment="1"/>
    <xf numFmtId="175" fontId="0" fillId="0" borderId="23" xfId="0" applyNumberFormat="1" applyBorder="1" applyAlignment="1"/>
    <xf numFmtId="4" fontId="0" fillId="2" borderId="15" xfId="0" applyNumberFormat="1" applyFill="1" applyBorder="1" applyAlignment="1" applyProtection="1">
      <alignment horizontal="center"/>
    </xf>
    <xf numFmtId="0" fontId="48" fillId="2" borderId="0" xfId="0" applyFont="1" applyFill="1" applyBorder="1" applyAlignment="1" applyProtection="1"/>
    <xf numFmtId="0" fontId="48" fillId="0" borderId="0" xfId="0" applyFont="1" applyBorder="1" applyAlignment="1"/>
    <xf numFmtId="0" fontId="48" fillId="0" borderId="5" xfId="0" applyFont="1" applyBorder="1" applyAlignment="1"/>
    <xf numFmtId="4" fontId="0" fillId="2" borderId="22" xfId="0" applyNumberForma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14" fontId="22" fillId="2" borderId="22" xfId="0" quotePrefix="1" applyNumberFormat="1" applyFont="1" applyFill="1" applyBorder="1" applyAlignment="1" applyProtection="1"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2" fontId="21" fillId="0" borderId="22" xfId="0" applyNumberFormat="1" applyFont="1" applyBorder="1" applyAlignment="1"/>
    <xf numFmtId="0" fontId="21" fillId="0" borderId="21" xfId="0" applyFont="1" applyBorder="1" applyAlignment="1"/>
    <xf numFmtId="0" fontId="21" fillId="0" borderId="23" xfId="0" applyFont="1" applyBorder="1" applyAlignment="1"/>
    <xf numFmtId="2" fontId="21" fillId="0" borderId="21" xfId="0" applyNumberFormat="1" applyFont="1" applyBorder="1" applyAlignment="1"/>
    <xf numFmtId="2" fontId="21" fillId="0" borderId="23" xfId="0" applyNumberFormat="1" applyFont="1" applyBorder="1" applyAlignment="1"/>
    <xf numFmtId="4" fontId="0" fillId="2" borderId="22" xfId="0" applyNumberFormat="1" applyFill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center"/>
    </xf>
    <xf numFmtId="4" fontId="0" fillId="0" borderId="23" xfId="0" applyNumberFormat="1" applyBorder="1" applyAlignment="1" applyProtection="1">
      <alignment horizontal="center"/>
    </xf>
    <xf numFmtId="172" fontId="0" fillId="2" borderId="7" xfId="0" applyNumberFormat="1" applyFill="1" applyBorder="1" applyAlignment="1" applyProtection="1">
      <alignment horizontal="center"/>
      <protection locked="0"/>
    </xf>
    <xf numFmtId="172" fontId="0" fillId="0" borderId="1" xfId="0" applyNumberFormat="1" applyBorder="1" applyAlignment="1" applyProtection="1">
      <alignment horizontal="center"/>
      <protection locked="0"/>
    </xf>
    <xf numFmtId="172" fontId="0" fillId="0" borderId="8" xfId="0" applyNumberFormat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protection locked="0"/>
    </xf>
    <xf numFmtId="169" fontId="0" fillId="2" borderId="19" xfId="0" applyNumberFormat="1" applyFill="1" applyBorder="1" applyAlignment="1" applyProtection="1">
      <alignment horizontal="center"/>
      <protection locked="0"/>
    </xf>
    <xf numFmtId="169" fontId="0" fillId="0" borderId="15" xfId="0" applyNumberFormat="1" applyBorder="1" applyAlignment="1" applyProtection="1">
      <alignment horizontal="center"/>
      <protection locked="0"/>
    </xf>
    <xf numFmtId="169" fontId="0" fillId="0" borderId="16" xfId="0" applyNumberFormat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8" fontId="0" fillId="2" borderId="19" xfId="0" applyNumberFormat="1" applyFill="1" applyBorder="1" applyAlignment="1" applyProtection="1">
      <alignment horizontal="center"/>
      <protection locked="0"/>
    </xf>
    <xf numFmtId="168" fontId="0" fillId="0" borderId="15" xfId="0" applyNumberFormat="1" applyBorder="1" applyAlignment="1" applyProtection="1">
      <alignment horizontal="center"/>
      <protection locked="0"/>
    </xf>
    <xf numFmtId="168" fontId="0" fillId="0" borderId="16" xfId="0" applyNumberFormat="1" applyBorder="1" applyAlignment="1" applyProtection="1">
      <alignment horizontal="center"/>
      <protection locked="0"/>
    </xf>
    <xf numFmtId="170" fontId="0" fillId="2" borderId="19" xfId="0" applyNumberFormat="1" applyFill="1" applyBorder="1" applyAlignment="1" applyProtection="1">
      <alignment horizontal="center"/>
      <protection locked="0"/>
    </xf>
    <xf numFmtId="170" fontId="0" fillId="0" borderId="15" xfId="0" applyNumberFormat="1" applyBorder="1" applyAlignment="1" applyProtection="1">
      <alignment horizontal="center"/>
      <protection locked="0"/>
    </xf>
    <xf numFmtId="170" fontId="0" fillId="0" borderId="16" xfId="0" applyNumberFormat="1" applyBorder="1" applyAlignment="1" applyProtection="1">
      <alignment horizontal="center"/>
      <protection locked="0"/>
    </xf>
    <xf numFmtId="165" fontId="0" fillId="2" borderId="19" xfId="0" applyNumberFormat="1" applyFill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4" fontId="0" fillId="2" borderId="19" xfId="0" applyNumberFormat="1" applyFill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11" fillId="2" borderId="7" xfId="3" applyFont="1" applyFill="1" applyBorder="1" applyAlignment="1" applyProtection="1">
      <protection locked="0"/>
    </xf>
    <xf numFmtId="0" fontId="50" fillId="0" borderId="1" xfId="0" applyFont="1" applyBorder="1" applyAlignment="1" applyProtection="1">
      <protection locked="0"/>
    </xf>
    <xf numFmtId="0" fontId="50" fillId="0" borderId="8" xfId="0" applyFont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7" fillId="0" borderId="8" xfId="0" applyFont="1" applyBorder="1" applyAlignment="1" applyProtection="1">
      <protection locked="0"/>
    </xf>
    <xf numFmtId="0" fontId="11" fillId="2" borderId="24" xfId="3" applyFont="1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72" fontId="7" fillId="2" borderId="7" xfId="0" applyNumberFormat="1" applyFont="1" applyFill="1" applyBorder="1" applyAlignment="1" applyProtection="1">
      <alignment horizontal="center"/>
      <protection locked="0"/>
    </xf>
    <xf numFmtId="172" fontId="7" fillId="0" borderId="1" xfId="0" applyNumberFormat="1" applyFont="1" applyBorder="1" applyAlignment="1" applyProtection="1">
      <alignment horizontal="center"/>
      <protection locked="0"/>
    </xf>
    <xf numFmtId="172" fontId="7" fillId="0" borderId="8" xfId="0" applyNumberFormat="1" applyFont="1" applyBorder="1" applyAlignment="1" applyProtection="1">
      <alignment horizontal="center"/>
      <protection locked="0"/>
    </xf>
    <xf numFmtId="165" fontId="7" fillId="2" borderId="7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/>
    <xf numFmtId="0" fontId="7" fillId="0" borderId="8" xfId="0" applyFont="1" applyBorder="1" applyAlignment="1"/>
    <xf numFmtId="166" fontId="10" fillId="0" borderId="7" xfId="0" applyNumberFormat="1" applyFont="1" applyFill="1" applyBorder="1" applyAlignment="1" applyProtection="1">
      <alignment horizontal="center"/>
    </xf>
    <xf numFmtId="167" fontId="10" fillId="2" borderId="7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168" fontId="10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4" fontId="34" fillId="0" borderId="7" xfId="2" applyNumberFormat="1" applyFont="1" applyBorder="1" applyAlignment="1" applyProtection="1">
      <alignment horizontal="center" vertical="center"/>
    </xf>
    <xf numFmtId="4" fontId="0" fillId="0" borderId="1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34" fillId="0" borderId="7" xfId="2" applyFon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4" fontId="34" fillId="0" borderId="7" xfId="2" applyNumberFormat="1" applyFont="1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4" fontId="0" fillId="0" borderId="8" xfId="0" applyNumberFormat="1" applyBorder="1" applyAlignment="1" applyProtection="1">
      <alignment horizontal="center"/>
    </xf>
    <xf numFmtId="4" fontId="59" fillId="0" borderId="6" xfId="2" applyNumberFormat="1" applyFont="1" applyBorder="1" applyAlignment="1" applyProtection="1">
      <alignment horizontal="center" vertical="center"/>
    </xf>
    <xf numFmtId="4" fontId="59" fillId="0" borderId="0" xfId="0" applyNumberFormat="1" applyFont="1" applyAlignment="1">
      <alignment horizontal="center"/>
    </xf>
    <xf numFmtId="4" fontId="59" fillId="0" borderId="5" xfId="0" applyNumberFormat="1" applyFont="1" applyBorder="1" applyAlignment="1">
      <alignment horizontal="center"/>
    </xf>
    <xf numFmtId="0" fontId="57" fillId="0" borderId="3" xfId="0" applyFont="1" applyBorder="1" applyAlignment="1">
      <alignment horizontal="left" wrapText="1"/>
    </xf>
    <xf numFmtId="0" fontId="57" fillId="0" borderId="4" xfId="0" applyFont="1" applyBorder="1" applyAlignment="1">
      <alignment horizontal="left" wrapText="1"/>
    </xf>
    <xf numFmtId="0" fontId="59" fillId="0" borderId="8" xfId="0" applyFont="1" applyBorder="1" applyAlignment="1">
      <alignment wrapText="1"/>
    </xf>
    <xf numFmtId="4" fontId="59" fillId="0" borderId="6" xfId="2" applyNumberFormat="1" applyFont="1" applyBorder="1" applyAlignment="1" applyProtection="1">
      <alignment horizontal="center"/>
      <protection locked="0"/>
    </xf>
    <xf numFmtId="0" fontId="59" fillId="0" borderId="6" xfId="2" applyFont="1" applyBorder="1" applyAlignment="1" applyProtection="1">
      <alignment wrapText="1"/>
      <protection locked="0"/>
    </xf>
    <xf numFmtId="0" fontId="60" fillId="0" borderId="1" xfId="0" applyFont="1" applyBorder="1" applyAlignment="1">
      <alignment wrapText="1"/>
    </xf>
    <xf numFmtId="0" fontId="34" fillId="0" borderId="2" xfId="2" applyFont="1" applyBorder="1" applyAlignment="1" applyProtection="1">
      <alignment wrapText="1"/>
      <protection locked="0"/>
    </xf>
    <xf numFmtId="0" fontId="0" fillId="0" borderId="3" xfId="0" applyBorder="1" applyAlignment="1">
      <alignment wrapText="1"/>
    </xf>
    <xf numFmtId="4" fontId="59" fillId="0" borderId="0" xfId="2" applyNumberFormat="1" applyFont="1" applyBorder="1" applyAlignment="1" applyProtection="1">
      <alignment horizontal="center"/>
      <protection locked="0"/>
    </xf>
    <xf numFmtId="4" fontId="59" fillId="0" borderId="5" xfId="2" applyNumberFormat="1" applyFont="1" applyBorder="1" applyAlignment="1" applyProtection="1">
      <alignment horizontal="center"/>
      <protection locked="0"/>
    </xf>
    <xf numFmtId="0" fontId="34" fillId="4" borderId="2" xfId="2" applyFont="1" applyFill="1" applyBorder="1" applyAlignment="1" applyProtection="1"/>
    <xf numFmtId="4" fontId="34" fillId="4" borderId="2" xfId="2" applyNumberFormat="1" applyFont="1" applyFill="1" applyBorder="1" applyAlignment="1" applyProtection="1">
      <alignment horizontal="center"/>
    </xf>
    <xf numFmtId="4" fontId="0" fillId="4" borderId="3" xfId="0" applyNumberFormat="1" applyFill="1" applyBorder="1" applyAlignment="1" applyProtection="1">
      <alignment horizontal="center"/>
    </xf>
    <xf numFmtId="4" fontId="0" fillId="4" borderId="4" xfId="0" applyNumberFormat="1" applyFill="1" applyBorder="1" applyAlignment="1" applyProtection="1">
      <alignment horizontal="center"/>
    </xf>
    <xf numFmtId="0" fontId="34" fillId="4" borderId="7" xfId="2" applyFont="1" applyFill="1" applyBorder="1" applyAlignment="1" applyProtection="1"/>
    <xf numFmtId="4" fontId="34" fillId="4" borderId="7" xfId="2" applyNumberFormat="1" applyFont="1" applyFill="1" applyBorder="1" applyAlignment="1" applyProtection="1">
      <alignment horizontal="center"/>
    </xf>
    <xf numFmtId="4" fontId="0" fillId="4" borderId="1" xfId="0" applyNumberFormat="1" applyFill="1" applyBorder="1" applyAlignment="1" applyProtection="1">
      <alignment horizontal="center"/>
    </xf>
    <xf numFmtId="4" fontId="0" fillId="4" borderId="8" xfId="0" applyNumberFormat="1" applyFill="1" applyBorder="1" applyAlignment="1" applyProtection="1">
      <alignment horizontal="center"/>
    </xf>
    <xf numFmtId="0" fontId="59" fillId="0" borderId="0" xfId="2" applyFont="1" applyBorder="1" applyAlignment="1" applyProtection="1">
      <alignment wrapText="1"/>
      <protection locked="0"/>
    </xf>
    <xf numFmtId="0" fontId="58" fillId="0" borderId="2" xfId="2" applyFont="1" applyBorder="1" applyAlignment="1" applyProtection="1">
      <alignment horizontal="left" wrapText="1"/>
      <protection locked="0"/>
    </xf>
    <xf numFmtId="0" fontId="56" fillId="0" borderId="3" xfId="0" applyFont="1" applyBorder="1" applyAlignment="1">
      <alignment horizontal="left" wrapText="1"/>
    </xf>
    <xf numFmtId="4" fontId="34" fillId="0" borderId="6" xfId="2" applyNumberFormat="1" applyFont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15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7" fillId="2" borderId="6" xfId="0" applyFont="1" applyFill="1" applyBorder="1" applyAlignment="1" applyProtection="1">
      <alignment horizontal="center"/>
    </xf>
    <xf numFmtId="0" fontId="7" fillId="0" borderId="0" xfId="0" applyFont="1" applyAlignment="1"/>
    <xf numFmtId="0" fontId="7" fillId="0" borderId="5" xfId="0" applyFont="1" applyBorder="1" applyAlignment="1"/>
    <xf numFmtId="0" fontId="7" fillId="2" borderId="6" xfId="0" applyFont="1" applyFill="1" applyBorder="1" applyAlignment="1">
      <alignment horizontal="center"/>
    </xf>
    <xf numFmtId="0" fontId="7" fillId="0" borderId="7" xfId="0" applyFont="1" applyBorder="1" applyAlignment="1"/>
    <xf numFmtId="0" fontId="21" fillId="2" borderId="19" xfId="0" applyFont="1" applyFill="1" applyBorder="1" applyAlignment="1" applyProtection="1">
      <alignment horizontal="center"/>
      <protection locked="0"/>
    </xf>
    <xf numFmtId="0" fontId="21" fillId="2" borderId="15" xfId="0" applyFont="1" applyFill="1" applyBorder="1" applyAlignment="1" applyProtection="1">
      <alignment horizontal="center"/>
      <protection locked="0"/>
    </xf>
    <xf numFmtId="0" fontId="21" fillId="2" borderId="16" xfId="0" applyFont="1" applyFill="1" applyBorder="1" applyAlignment="1" applyProtection="1">
      <alignment horizontal="center"/>
      <protection locked="0"/>
    </xf>
    <xf numFmtId="0" fontId="66" fillId="2" borderId="9" xfId="3" quotePrefix="1" applyFont="1" applyFill="1" applyBorder="1" applyAlignment="1" applyProtection="1">
      <alignment vertical="top" wrapText="1"/>
    </xf>
    <xf numFmtId="0" fontId="66" fillId="2" borderId="0" xfId="3" quotePrefix="1" applyFont="1" applyFill="1" applyBorder="1" applyAlignment="1" applyProtection="1">
      <alignment vertical="top" wrapText="1"/>
    </xf>
    <xf numFmtId="0" fontId="66" fillId="2" borderId="10" xfId="3" quotePrefix="1" applyFont="1" applyFill="1" applyBorder="1" applyAlignment="1" applyProtection="1">
      <alignment vertical="top" wrapText="1"/>
    </xf>
    <xf numFmtId="0" fontId="7" fillId="0" borderId="15" xfId="0" applyFont="1" applyBorder="1" applyAlignment="1"/>
    <xf numFmtId="0" fontId="7" fillId="0" borderId="16" xfId="0" applyFont="1" applyBorder="1" applyAlignment="1"/>
    <xf numFmtId="0" fontId="1" fillId="2" borderId="0" xfId="3" applyFont="1" applyFill="1" applyAlignment="1" applyProtection="1">
      <alignment horizontal="left" vertical="top"/>
    </xf>
    <xf numFmtId="0" fontId="1" fillId="2" borderId="0" xfId="3" quotePrefix="1" applyFont="1" applyFill="1" applyAlignment="1" applyProtection="1">
      <alignment horizontal="left" vertical="top"/>
    </xf>
  </cellXfs>
  <cellStyles count="4">
    <cellStyle name="Normal" xfId="0" builtinId="0"/>
    <cellStyle name="Normal_BACKPG1" xfId="1"/>
    <cellStyle name="Normal_BACKPG2" xfId="2"/>
    <cellStyle name="Normal_FRONTPG1 (3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CA-212\data\HR\OCA%20Forms%20and%20Procedures\Travel%20Policy,%20Forms%20and%20Instructions\TRAVEL%20POLICIES_CURRENT\Travel%20Voucher%20FY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I"/>
      <sheetName val="FRONTPG1"/>
      <sheetName val="FRONTPG2"/>
      <sheetName val="BACKPG1 "/>
      <sheetName val="BACKPG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ps.google.com/maps?hl=en&amp;tab=w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workbookViewId="0">
      <selection activeCell="A3" sqref="A3"/>
    </sheetView>
  </sheetViews>
  <sheetFormatPr defaultRowHeight="12.5" x14ac:dyDescent="0.25"/>
  <cols>
    <col min="1" max="1" width="9.08984375" style="292"/>
    <col min="2" max="2" width="84.453125" bestFit="1" customWidth="1"/>
  </cols>
  <sheetData>
    <row r="1" spans="1:2" ht="13" x14ac:dyDescent="0.3">
      <c r="A1" s="291" t="s">
        <v>5</v>
      </c>
    </row>
    <row r="2" spans="1:2" ht="13" x14ac:dyDescent="0.3">
      <c r="A2" s="291" t="s">
        <v>226</v>
      </c>
    </row>
    <row r="4" spans="1:2" ht="13" x14ac:dyDescent="0.3">
      <c r="A4" s="292">
        <v>1</v>
      </c>
      <c r="B4" t="s">
        <v>142</v>
      </c>
    </row>
    <row r="5" spans="1:2" ht="13" x14ac:dyDescent="0.3">
      <c r="A5" s="292">
        <v>2</v>
      </c>
      <c r="B5" t="s">
        <v>156</v>
      </c>
    </row>
    <row r="6" spans="1:2" ht="13" x14ac:dyDescent="0.3">
      <c r="A6" s="292">
        <v>3</v>
      </c>
      <c r="B6" t="s">
        <v>143</v>
      </c>
    </row>
    <row r="7" spans="1:2" x14ac:dyDescent="0.25">
      <c r="A7" s="292">
        <v>4</v>
      </c>
      <c r="B7" t="s">
        <v>138</v>
      </c>
    </row>
    <row r="8" spans="1:2" ht="13" x14ac:dyDescent="0.3">
      <c r="B8" t="s">
        <v>160</v>
      </c>
    </row>
    <row r="9" spans="1:2" ht="13" x14ac:dyDescent="0.3">
      <c r="B9" t="s">
        <v>145</v>
      </c>
    </row>
    <row r="10" spans="1:2" ht="13" x14ac:dyDescent="0.3">
      <c r="B10" t="s">
        <v>144</v>
      </c>
    </row>
    <row r="11" spans="1:2" ht="13" x14ac:dyDescent="0.3">
      <c r="B11" t="s">
        <v>146</v>
      </c>
    </row>
    <row r="12" spans="1:2" ht="13" x14ac:dyDescent="0.3">
      <c r="A12" s="292">
        <v>5</v>
      </c>
      <c r="B12" t="s">
        <v>147</v>
      </c>
    </row>
    <row r="13" spans="1:2" ht="13" x14ac:dyDescent="0.3">
      <c r="B13" s="314" t="s">
        <v>230</v>
      </c>
    </row>
    <row r="14" spans="1:2" x14ac:dyDescent="0.25">
      <c r="B14" s="293" t="s">
        <v>140</v>
      </c>
    </row>
    <row r="15" spans="1:2" x14ac:dyDescent="0.25">
      <c r="B15" s="294" t="s">
        <v>231</v>
      </c>
    </row>
    <row r="16" spans="1:2" ht="15" customHeight="1" x14ac:dyDescent="0.25">
      <c r="B16" t="s">
        <v>232</v>
      </c>
    </row>
    <row r="17" spans="1:2" x14ac:dyDescent="0.25">
      <c r="B17" t="s">
        <v>233</v>
      </c>
    </row>
    <row r="18" spans="1:2" x14ac:dyDescent="0.25">
      <c r="B18" t="s">
        <v>141</v>
      </c>
    </row>
    <row r="20" spans="1:2" ht="13" x14ac:dyDescent="0.3">
      <c r="B20" s="295" t="s">
        <v>234</v>
      </c>
    </row>
    <row r="21" spans="1:2" ht="13" x14ac:dyDescent="0.3">
      <c r="B21" s="295" t="s">
        <v>148</v>
      </c>
    </row>
    <row r="22" spans="1:2" ht="13" x14ac:dyDescent="0.3">
      <c r="B22" s="295" t="s">
        <v>149</v>
      </c>
    </row>
    <row r="24" spans="1:2" x14ac:dyDescent="0.25">
      <c r="A24" s="292">
        <v>6</v>
      </c>
      <c r="B24" s="296" t="s">
        <v>152</v>
      </c>
    </row>
    <row r="25" spans="1:2" x14ac:dyDescent="0.25">
      <c r="B25" s="296" t="s">
        <v>150</v>
      </c>
    </row>
    <row r="26" spans="1:2" x14ac:dyDescent="0.25">
      <c r="B26" s="296" t="s">
        <v>151</v>
      </c>
    </row>
    <row r="28" spans="1:2" ht="13" x14ac:dyDescent="0.3">
      <c r="A28" s="292">
        <v>7</v>
      </c>
      <c r="B28" t="s">
        <v>155</v>
      </c>
    </row>
    <row r="30" spans="1:2" ht="13" x14ac:dyDescent="0.3">
      <c r="A30" s="292">
        <v>8</v>
      </c>
      <c r="B30" s="297" t="s">
        <v>157</v>
      </c>
    </row>
    <row r="31" spans="1:2" ht="23" x14ac:dyDescent="0.25">
      <c r="B31" s="293" t="s">
        <v>215</v>
      </c>
    </row>
    <row r="32" spans="1:2" x14ac:dyDescent="0.25">
      <c r="B32" t="s">
        <v>227</v>
      </c>
    </row>
    <row r="33" spans="1:2" x14ac:dyDescent="0.25">
      <c r="B33" s="303" t="s">
        <v>163</v>
      </c>
    </row>
    <row r="34" spans="1:2" x14ac:dyDescent="0.25">
      <c r="B34" t="s">
        <v>205</v>
      </c>
    </row>
    <row r="35" spans="1:2" x14ac:dyDescent="0.25">
      <c r="B35" s="303" t="s">
        <v>204</v>
      </c>
    </row>
    <row r="36" spans="1:2" x14ac:dyDescent="0.25">
      <c r="B36" t="s">
        <v>228</v>
      </c>
    </row>
    <row r="37" spans="1:2" x14ac:dyDescent="0.25">
      <c r="B37" s="296" t="s">
        <v>235</v>
      </c>
    </row>
    <row r="38" spans="1:2" x14ac:dyDescent="0.25">
      <c r="B38" t="s">
        <v>161</v>
      </c>
    </row>
    <row r="39" spans="1:2" x14ac:dyDescent="0.25">
      <c r="B39" s="303" t="s">
        <v>164</v>
      </c>
    </row>
    <row r="40" spans="1:2" x14ac:dyDescent="0.25">
      <c r="B40" t="s">
        <v>229</v>
      </c>
    </row>
    <row r="41" spans="1:2" x14ac:dyDescent="0.25">
      <c r="B41" s="296" t="s">
        <v>236</v>
      </c>
    </row>
    <row r="42" spans="1:2" ht="20.5" x14ac:dyDescent="0.25">
      <c r="B42" s="308" t="s">
        <v>166</v>
      </c>
    </row>
    <row r="43" spans="1:2" x14ac:dyDescent="0.25">
      <c r="B43" t="s">
        <v>161</v>
      </c>
    </row>
    <row r="44" spans="1:2" x14ac:dyDescent="0.25">
      <c r="B44" s="303" t="s">
        <v>165</v>
      </c>
    </row>
    <row r="45" spans="1:2" x14ac:dyDescent="0.25">
      <c r="B45" t="s">
        <v>162</v>
      </c>
    </row>
    <row r="47" spans="1:2" ht="13" x14ac:dyDescent="0.3">
      <c r="A47" s="292">
        <v>9</v>
      </c>
      <c r="B47" s="297" t="s">
        <v>168</v>
      </c>
    </row>
    <row r="48" spans="1:2" ht="35.5" x14ac:dyDescent="0.25">
      <c r="B48" s="293" t="s">
        <v>216</v>
      </c>
    </row>
    <row r="49" spans="1:2" x14ac:dyDescent="0.25">
      <c r="B49" t="s">
        <v>227</v>
      </c>
    </row>
    <row r="50" spans="1:2" x14ac:dyDescent="0.25">
      <c r="A50" s="292">
        <v>10</v>
      </c>
      <c r="B50" s="309" t="s">
        <v>206</v>
      </c>
    </row>
    <row r="51" spans="1:2" x14ac:dyDescent="0.25">
      <c r="B51" s="309" t="s">
        <v>207</v>
      </c>
    </row>
    <row r="53" spans="1:2" ht="13" x14ac:dyDescent="0.3">
      <c r="A53" s="292">
        <v>11</v>
      </c>
      <c r="B53" t="s">
        <v>169</v>
      </c>
    </row>
    <row r="54" spans="1:2" x14ac:dyDescent="0.25">
      <c r="B54" t="s">
        <v>171</v>
      </c>
    </row>
    <row r="55" spans="1:2" x14ac:dyDescent="0.25">
      <c r="B55" t="s">
        <v>187</v>
      </c>
    </row>
    <row r="56" spans="1:2" x14ac:dyDescent="0.25">
      <c r="B56" t="s">
        <v>172</v>
      </c>
    </row>
    <row r="57" spans="1:2" ht="25" x14ac:dyDescent="0.25">
      <c r="B57" s="293" t="s">
        <v>173</v>
      </c>
    </row>
    <row r="58" spans="1:2" x14ac:dyDescent="0.25">
      <c r="B58" t="s">
        <v>175</v>
      </c>
    </row>
    <row r="59" spans="1:2" ht="37.5" x14ac:dyDescent="0.25">
      <c r="B59" s="293" t="s">
        <v>197</v>
      </c>
    </row>
    <row r="60" spans="1:2" x14ac:dyDescent="0.25">
      <c r="B60" t="s">
        <v>174</v>
      </c>
    </row>
    <row r="61" spans="1:2" ht="25" x14ac:dyDescent="0.25">
      <c r="B61" s="293" t="s">
        <v>196</v>
      </c>
    </row>
    <row r="62" spans="1:2" x14ac:dyDescent="0.25">
      <c r="B62" t="s">
        <v>184</v>
      </c>
    </row>
    <row r="63" spans="1:2" ht="13" x14ac:dyDescent="0.3">
      <c r="B63" s="290" t="s">
        <v>176</v>
      </c>
    </row>
    <row r="64" spans="1:2" ht="13" x14ac:dyDescent="0.3">
      <c r="B64" s="290" t="s">
        <v>178</v>
      </c>
    </row>
    <row r="65" spans="2:2" x14ac:dyDescent="0.25">
      <c r="B65" t="s">
        <v>190</v>
      </c>
    </row>
    <row r="66" spans="2:2" x14ac:dyDescent="0.25">
      <c r="B66" t="s">
        <v>191</v>
      </c>
    </row>
    <row r="67" spans="2:2" x14ac:dyDescent="0.25">
      <c r="B67" t="s">
        <v>192</v>
      </c>
    </row>
    <row r="68" spans="2:2" ht="13" x14ac:dyDescent="0.3">
      <c r="B68" s="295" t="s">
        <v>188</v>
      </c>
    </row>
    <row r="69" spans="2:2" x14ac:dyDescent="0.25">
      <c r="B69" t="s">
        <v>177</v>
      </c>
    </row>
    <row r="70" spans="2:2" ht="13" x14ac:dyDescent="0.3">
      <c r="B70" t="s">
        <v>193</v>
      </c>
    </row>
    <row r="71" spans="2:2" ht="13" x14ac:dyDescent="0.3">
      <c r="B71" t="s">
        <v>194</v>
      </c>
    </row>
    <row r="72" spans="2:2" ht="13" x14ac:dyDescent="0.3">
      <c r="B72" s="290" t="s">
        <v>139</v>
      </c>
    </row>
    <row r="73" spans="2:2" x14ac:dyDescent="0.25">
      <c r="B73" t="s">
        <v>195</v>
      </c>
    </row>
    <row r="74" spans="2:2" ht="13" x14ac:dyDescent="0.3">
      <c r="B74" s="290" t="s">
        <v>179</v>
      </c>
    </row>
    <row r="75" spans="2:2" ht="50" x14ac:dyDescent="0.25">
      <c r="B75" s="293" t="s">
        <v>213</v>
      </c>
    </row>
    <row r="76" spans="2:2" ht="25" x14ac:dyDescent="0.25">
      <c r="B76" s="293" t="s">
        <v>180</v>
      </c>
    </row>
    <row r="77" spans="2:2" ht="13" x14ac:dyDescent="0.3">
      <c r="B77" s="290" t="s">
        <v>181</v>
      </c>
    </row>
    <row r="78" spans="2:2" x14ac:dyDescent="0.25">
      <c r="B78" t="s">
        <v>182</v>
      </c>
    </row>
    <row r="80" spans="2:2" ht="25" x14ac:dyDescent="0.25">
      <c r="B80" s="293" t="s">
        <v>183</v>
      </c>
    </row>
    <row r="82" spans="1:2" x14ac:dyDescent="0.25">
      <c r="A82" s="292">
        <v>12</v>
      </c>
      <c r="B82" t="s">
        <v>208</v>
      </c>
    </row>
    <row r="83" spans="1:2" ht="25" x14ac:dyDescent="0.25">
      <c r="B83" s="293" t="s">
        <v>214</v>
      </c>
    </row>
    <row r="85" spans="1:2" x14ac:dyDescent="0.25">
      <c r="A85" s="292">
        <v>13</v>
      </c>
      <c r="B85" t="s">
        <v>209</v>
      </c>
    </row>
  </sheetData>
  <phoneticPr fontId="0" type="noConversion"/>
  <hyperlinks>
    <hyperlink ref="B21" r:id="rId1" display="http://maps.google.com/maps?hl=en&amp;tab=wl"/>
  </hyperlinks>
  <pageMargins left="0.5" right="0.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2"/>
  <sheetViews>
    <sheetView topLeftCell="A34" workbookViewId="0">
      <selection activeCell="A51" sqref="A51:B51"/>
    </sheetView>
  </sheetViews>
  <sheetFormatPr defaultRowHeight="12.5" x14ac:dyDescent="0.25"/>
  <cols>
    <col min="1" max="1" width="9.453125" customWidth="1"/>
    <col min="2" max="3" width="5.36328125" customWidth="1"/>
    <col min="4" max="4" width="2.36328125" customWidth="1"/>
    <col min="5" max="5" width="9.453125" customWidth="1"/>
    <col min="6" max="7" width="5.36328125" customWidth="1"/>
    <col min="8" max="8" width="2.453125" customWidth="1"/>
    <col min="9" max="9" width="2.36328125" customWidth="1"/>
    <col min="10" max="10" width="6.08984375" customWidth="1"/>
    <col min="11" max="11" width="8.08984375" customWidth="1"/>
    <col min="12" max="12" width="8.6328125" customWidth="1"/>
    <col min="13" max="13" width="2.36328125" customWidth="1"/>
    <col min="14" max="14" width="7.6328125" customWidth="1"/>
    <col min="15" max="15" width="8.36328125" customWidth="1"/>
    <col min="16" max="16" width="6.36328125" customWidth="1"/>
    <col min="17" max="19" width="2.6328125" customWidth="1"/>
    <col min="20" max="20" width="5.90625" customWidth="1"/>
    <col min="21" max="21" width="5.08984375" customWidth="1"/>
    <col min="22" max="22" width="10.54296875" customWidth="1"/>
    <col min="23" max="23" width="10.6328125" customWidth="1"/>
  </cols>
  <sheetData>
    <row r="1" spans="1:23" ht="13.5" x14ac:dyDescent="0.35">
      <c r="A1" s="110" t="s">
        <v>67</v>
      </c>
      <c r="B1" s="111"/>
      <c r="C1" s="111"/>
      <c r="D1" s="112"/>
      <c r="E1" s="112"/>
      <c r="F1" s="112"/>
      <c r="G1" s="112"/>
      <c r="H1" s="112"/>
      <c r="I1" s="112"/>
      <c r="J1" s="112"/>
      <c r="K1" s="112"/>
      <c r="L1" s="112"/>
      <c r="M1" s="113"/>
      <c r="N1" s="112"/>
      <c r="P1" s="114" t="s">
        <v>6</v>
      </c>
      <c r="Q1" s="115">
        <v>2</v>
      </c>
      <c r="R1" s="116" t="s">
        <v>7</v>
      </c>
      <c r="S1" s="117">
        <v>3</v>
      </c>
      <c r="T1" s="118"/>
      <c r="U1" s="119"/>
      <c r="V1" s="119"/>
      <c r="W1" s="119"/>
    </row>
    <row r="2" spans="1:23" ht="13.5" x14ac:dyDescent="0.35">
      <c r="A2" s="110"/>
      <c r="B2" s="111"/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112"/>
      <c r="P2" s="120"/>
      <c r="Q2" s="121"/>
      <c r="R2" s="122"/>
      <c r="S2" s="121"/>
      <c r="T2" s="123"/>
      <c r="U2" s="124"/>
      <c r="V2" s="119"/>
      <c r="W2" s="119"/>
    </row>
    <row r="3" spans="1:23" ht="13.5" x14ac:dyDescent="0.35">
      <c r="A3" s="125" t="s">
        <v>68</v>
      </c>
      <c r="B3" s="126"/>
      <c r="C3" s="127"/>
      <c r="D3" s="127"/>
      <c r="E3" s="127"/>
      <c r="F3" s="128"/>
      <c r="G3" s="129"/>
      <c r="H3" s="130"/>
      <c r="I3" s="127"/>
      <c r="J3" s="131"/>
      <c r="K3" s="127"/>
      <c r="L3" s="130"/>
      <c r="M3" s="132"/>
      <c r="N3" s="126"/>
      <c r="O3" s="133"/>
      <c r="P3" s="134" t="s">
        <v>69</v>
      </c>
      <c r="Q3" s="135"/>
      <c r="R3" s="135"/>
      <c r="S3" s="135"/>
      <c r="T3" s="136"/>
      <c r="U3" s="124"/>
      <c r="V3" s="119"/>
      <c r="W3" s="119"/>
    </row>
    <row r="4" spans="1:23" ht="13.5" x14ac:dyDescent="0.35">
      <c r="A4" s="137" t="s">
        <v>70</v>
      </c>
      <c r="B4" s="138" t="s">
        <v>71</v>
      </c>
      <c r="C4" s="139"/>
      <c r="D4" s="140"/>
      <c r="E4" s="141" t="s">
        <v>72</v>
      </c>
      <c r="F4" s="138" t="s">
        <v>73</v>
      </c>
      <c r="G4" s="139"/>
      <c r="H4" s="140"/>
      <c r="I4" s="137" t="s">
        <v>74</v>
      </c>
      <c r="J4" s="139" t="s">
        <v>75</v>
      </c>
      <c r="K4" s="142" t="s">
        <v>224</v>
      </c>
      <c r="L4" s="152" t="s">
        <v>225</v>
      </c>
      <c r="M4" s="139" t="s">
        <v>76</v>
      </c>
      <c r="N4" s="141"/>
      <c r="O4" s="143"/>
      <c r="P4" s="144"/>
      <c r="Q4" s="144"/>
      <c r="R4" s="145"/>
      <c r="S4" s="145"/>
      <c r="T4" s="146"/>
      <c r="U4" s="147"/>
      <c r="V4" s="119"/>
      <c r="W4" s="119"/>
    </row>
    <row r="5" spans="1:23" ht="13.5" x14ac:dyDescent="0.35">
      <c r="A5" s="137"/>
      <c r="B5" s="138" t="s">
        <v>77</v>
      </c>
      <c r="C5" s="139"/>
      <c r="D5" s="140"/>
      <c r="E5" s="139"/>
      <c r="F5" s="138" t="s">
        <v>77</v>
      </c>
      <c r="G5" s="139"/>
      <c r="H5" s="140"/>
      <c r="I5" s="192" t="s">
        <v>78</v>
      </c>
      <c r="J5" s="193"/>
      <c r="K5" s="194" t="s">
        <v>82</v>
      </c>
      <c r="L5" s="195" t="s">
        <v>82</v>
      </c>
      <c r="M5" s="139"/>
      <c r="N5" s="149" t="s">
        <v>50</v>
      </c>
      <c r="O5" s="137" t="s">
        <v>79</v>
      </c>
      <c r="P5" s="150" t="s">
        <v>80</v>
      </c>
      <c r="Q5" s="141"/>
      <c r="R5" s="137" t="s">
        <v>81</v>
      </c>
      <c r="S5" s="151"/>
      <c r="T5" s="152"/>
      <c r="U5" s="124"/>
      <c r="V5" s="119"/>
      <c r="W5" s="119"/>
    </row>
    <row r="6" spans="1:23" ht="13.5" x14ac:dyDescent="0.35">
      <c r="A6" s="153"/>
      <c r="B6" s="144"/>
      <c r="C6" s="144"/>
      <c r="D6" s="146"/>
      <c r="E6" s="139"/>
      <c r="F6" s="144"/>
      <c r="G6" s="144"/>
      <c r="H6" s="146"/>
      <c r="I6" s="192" t="s">
        <v>222</v>
      </c>
      <c r="J6" s="193"/>
      <c r="K6" s="194" t="s">
        <v>106</v>
      </c>
      <c r="L6" s="157" t="s">
        <v>106</v>
      </c>
      <c r="M6" s="139"/>
      <c r="N6" s="152"/>
      <c r="O6" s="155" t="s">
        <v>75</v>
      </c>
      <c r="P6" s="148" t="s">
        <v>83</v>
      </c>
      <c r="Q6" s="156"/>
      <c r="R6" s="148" t="s">
        <v>84</v>
      </c>
      <c r="S6" s="141" t="s">
        <v>85</v>
      </c>
      <c r="T6" s="157"/>
      <c r="U6" s="124"/>
      <c r="V6" s="119"/>
      <c r="W6" s="119"/>
    </row>
    <row r="7" spans="1:23" ht="13.5" x14ac:dyDescent="0.35">
      <c r="A7" s="158" t="s">
        <v>53</v>
      </c>
      <c r="B7" s="158" t="s">
        <v>86</v>
      </c>
      <c r="C7" s="158" t="s">
        <v>87</v>
      </c>
      <c r="D7" s="158" t="s">
        <v>88</v>
      </c>
      <c r="E7" s="159" t="s">
        <v>53</v>
      </c>
      <c r="F7" s="160" t="s">
        <v>86</v>
      </c>
      <c r="G7" s="160" t="s">
        <v>89</v>
      </c>
      <c r="H7" s="160" t="s">
        <v>90</v>
      </c>
      <c r="I7" s="198" t="s">
        <v>223</v>
      </c>
      <c r="J7" s="199"/>
      <c r="K7" s="200" t="s">
        <v>223</v>
      </c>
      <c r="L7" s="201" t="s">
        <v>223</v>
      </c>
      <c r="M7" s="144"/>
      <c r="N7" s="144"/>
      <c r="O7" s="137"/>
      <c r="P7" s="137"/>
      <c r="Q7" s="139"/>
      <c r="R7" s="137"/>
      <c r="S7" s="139"/>
      <c r="T7" s="140"/>
      <c r="U7" s="124"/>
      <c r="V7" s="119"/>
      <c r="W7" s="119"/>
    </row>
    <row r="8" spans="1:23" ht="13.5" x14ac:dyDescent="0.35">
      <c r="A8" s="298">
        <v>43045</v>
      </c>
      <c r="B8" s="302">
        <v>8</v>
      </c>
      <c r="C8" s="301">
        <v>30</v>
      </c>
      <c r="D8" s="161" t="s">
        <v>158</v>
      </c>
      <c r="E8" s="286"/>
      <c r="F8" s="300"/>
      <c r="G8" s="301"/>
      <c r="H8" s="161"/>
      <c r="I8" s="369"/>
      <c r="J8" s="370"/>
      <c r="K8" s="162">
        <v>42</v>
      </c>
      <c r="L8" s="163">
        <v>117</v>
      </c>
      <c r="M8" s="376">
        <f>W8</f>
        <v>121</v>
      </c>
      <c r="N8" s="372"/>
      <c r="O8" s="164"/>
      <c r="P8" s="377"/>
      <c r="Q8" s="372"/>
      <c r="R8" s="371">
        <f>O8+P8</f>
        <v>0</v>
      </c>
      <c r="S8" s="373"/>
      <c r="T8" s="372"/>
      <c r="U8" s="124">
        <f>IF(K8&gt;36,36,K8)</f>
        <v>36</v>
      </c>
      <c r="V8" s="119">
        <f>IF(L8&gt;85,85,L8)</f>
        <v>85</v>
      </c>
      <c r="W8" s="119">
        <f>SUM(U8:V8)</f>
        <v>121</v>
      </c>
    </row>
    <row r="9" spans="1:23" ht="13.5" x14ac:dyDescent="0.35">
      <c r="A9" s="298"/>
      <c r="B9" s="302"/>
      <c r="C9" s="301"/>
      <c r="D9" s="161"/>
      <c r="E9" s="286">
        <v>43046</v>
      </c>
      <c r="F9" s="300">
        <v>5</v>
      </c>
      <c r="G9" s="301">
        <v>0</v>
      </c>
      <c r="H9" s="161" t="s">
        <v>159</v>
      </c>
      <c r="I9" s="369"/>
      <c r="J9" s="370"/>
      <c r="K9" s="165">
        <v>12.15</v>
      </c>
      <c r="L9" s="163"/>
      <c r="M9" s="376">
        <f t="shared" ref="M9:M22" si="0">W9</f>
        <v>12.15</v>
      </c>
      <c r="N9" s="372"/>
      <c r="O9" s="164"/>
      <c r="P9" s="377"/>
      <c r="Q9" s="372"/>
      <c r="R9" s="371">
        <f>O9+P9</f>
        <v>0</v>
      </c>
      <c r="S9" s="373"/>
      <c r="T9" s="372"/>
      <c r="U9" s="124">
        <f t="shared" ref="U9:U22" si="1">IF(K9&gt;36,36,K9)</f>
        <v>12.15</v>
      </c>
      <c r="V9" s="119">
        <f t="shared" ref="V9:V22" si="2">IF(L9&gt;85,85,L9)</f>
        <v>0</v>
      </c>
      <c r="W9" s="119">
        <f t="shared" ref="W9:W22" si="3">SUM(U9:V9)</f>
        <v>12.15</v>
      </c>
    </row>
    <row r="10" spans="1:23" ht="13.5" x14ac:dyDescent="0.35">
      <c r="A10" s="298">
        <v>43054</v>
      </c>
      <c r="B10" s="302">
        <v>8</v>
      </c>
      <c r="C10" s="301">
        <v>0</v>
      </c>
      <c r="D10" s="161" t="s">
        <v>158</v>
      </c>
      <c r="E10" s="286"/>
      <c r="F10" s="300"/>
      <c r="G10" s="301"/>
      <c r="H10" s="161"/>
      <c r="I10" s="369"/>
      <c r="J10" s="370"/>
      <c r="K10" s="165">
        <v>36</v>
      </c>
      <c r="L10" s="165">
        <v>99</v>
      </c>
      <c r="M10" s="376">
        <f>W10</f>
        <v>121</v>
      </c>
      <c r="N10" s="372"/>
      <c r="O10" s="166"/>
      <c r="P10" s="377"/>
      <c r="Q10" s="372"/>
      <c r="R10" s="371">
        <f>O10+P10</f>
        <v>0</v>
      </c>
      <c r="S10" s="373"/>
      <c r="T10" s="372"/>
      <c r="U10" s="124">
        <f t="shared" si="1"/>
        <v>36</v>
      </c>
      <c r="V10" s="119">
        <f t="shared" si="2"/>
        <v>85</v>
      </c>
      <c r="W10" s="119">
        <f t="shared" si="3"/>
        <v>121</v>
      </c>
    </row>
    <row r="11" spans="1:23" ht="13.5" x14ac:dyDescent="0.35">
      <c r="A11" s="298"/>
      <c r="B11" s="302"/>
      <c r="C11" s="301"/>
      <c r="D11" s="161"/>
      <c r="E11" s="286">
        <v>43055</v>
      </c>
      <c r="F11" s="300">
        <v>7</v>
      </c>
      <c r="G11" s="301">
        <v>0</v>
      </c>
      <c r="H11" s="161" t="s">
        <v>159</v>
      </c>
      <c r="I11" s="369"/>
      <c r="J11" s="370"/>
      <c r="K11" s="165">
        <v>15.67</v>
      </c>
      <c r="L11" s="165"/>
      <c r="M11" s="376">
        <f>W11</f>
        <v>15.67</v>
      </c>
      <c r="N11" s="372"/>
      <c r="O11" s="167"/>
      <c r="P11" s="377"/>
      <c r="Q11" s="372"/>
      <c r="R11" s="371">
        <f>O11+P11</f>
        <v>0</v>
      </c>
      <c r="S11" s="373"/>
      <c r="T11" s="372"/>
      <c r="U11" s="124">
        <f t="shared" si="1"/>
        <v>15.67</v>
      </c>
      <c r="V11" s="119">
        <f t="shared" si="2"/>
        <v>0</v>
      </c>
      <c r="W11" s="119">
        <f t="shared" si="3"/>
        <v>15.67</v>
      </c>
    </row>
    <row r="12" spans="1:23" ht="13.5" x14ac:dyDescent="0.35">
      <c r="A12" s="298"/>
      <c r="B12" s="302"/>
      <c r="C12" s="301"/>
      <c r="D12" s="161"/>
      <c r="E12" s="286"/>
      <c r="F12" s="300"/>
      <c r="G12" s="301"/>
      <c r="H12" s="161"/>
      <c r="I12" s="369"/>
      <c r="J12" s="370"/>
      <c r="K12" s="165"/>
      <c r="L12" s="165"/>
      <c r="M12" s="376">
        <f t="shared" si="0"/>
        <v>0</v>
      </c>
      <c r="N12" s="372"/>
      <c r="O12" s="166"/>
      <c r="P12" s="377"/>
      <c r="Q12" s="372"/>
      <c r="R12" s="371">
        <f t="shared" ref="R12:R22" si="4">O12+P12</f>
        <v>0</v>
      </c>
      <c r="S12" s="373"/>
      <c r="T12" s="372"/>
      <c r="U12" s="124">
        <f t="shared" si="1"/>
        <v>0</v>
      </c>
      <c r="V12" s="119">
        <f t="shared" si="2"/>
        <v>0</v>
      </c>
      <c r="W12" s="119">
        <f t="shared" si="3"/>
        <v>0</v>
      </c>
    </row>
    <row r="13" spans="1:23" ht="13.5" x14ac:dyDescent="0.35">
      <c r="A13" s="298"/>
      <c r="B13" s="302"/>
      <c r="C13" s="301"/>
      <c r="D13" s="161"/>
      <c r="E13" s="286"/>
      <c r="F13" s="300"/>
      <c r="G13" s="301"/>
      <c r="H13" s="161"/>
      <c r="I13" s="369"/>
      <c r="J13" s="370"/>
      <c r="K13" s="165"/>
      <c r="L13" s="165"/>
      <c r="M13" s="376">
        <f t="shared" si="0"/>
        <v>0</v>
      </c>
      <c r="N13" s="372"/>
      <c r="O13" s="167"/>
      <c r="P13" s="377"/>
      <c r="Q13" s="372"/>
      <c r="R13" s="371">
        <f t="shared" si="4"/>
        <v>0</v>
      </c>
      <c r="S13" s="373"/>
      <c r="T13" s="372"/>
      <c r="U13" s="124">
        <f t="shared" si="1"/>
        <v>0</v>
      </c>
      <c r="V13" s="119">
        <f t="shared" si="2"/>
        <v>0</v>
      </c>
      <c r="W13" s="119">
        <f t="shared" si="3"/>
        <v>0</v>
      </c>
    </row>
    <row r="14" spans="1:23" ht="13.5" x14ac:dyDescent="0.35">
      <c r="A14" s="298"/>
      <c r="B14" s="302"/>
      <c r="C14" s="301"/>
      <c r="D14" s="161"/>
      <c r="E14" s="286"/>
      <c r="F14" s="300"/>
      <c r="G14" s="301"/>
      <c r="H14" s="161"/>
      <c r="I14" s="369"/>
      <c r="J14" s="370"/>
      <c r="K14" s="165"/>
      <c r="L14" s="165"/>
      <c r="M14" s="376">
        <f t="shared" si="0"/>
        <v>0</v>
      </c>
      <c r="N14" s="372"/>
      <c r="O14" s="167"/>
      <c r="P14" s="377"/>
      <c r="Q14" s="372"/>
      <c r="R14" s="371">
        <f t="shared" si="4"/>
        <v>0</v>
      </c>
      <c r="S14" s="373"/>
      <c r="T14" s="372"/>
      <c r="U14" s="124">
        <f t="shared" si="1"/>
        <v>0</v>
      </c>
      <c r="V14" s="119">
        <f t="shared" si="2"/>
        <v>0</v>
      </c>
      <c r="W14" s="119">
        <f t="shared" si="3"/>
        <v>0</v>
      </c>
    </row>
    <row r="15" spans="1:23" ht="13.5" x14ac:dyDescent="0.35">
      <c r="A15" s="298"/>
      <c r="B15" s="302"/>
      <c r="C15" s="301"/>
      <c r="D15" s="161"/>
      <c r="E15" s="286"/>
      <c r="F15" s="300"/>
      <c r="G15" s="301"/>
      <c r="H15" s="161"/>
      <c r="I15" s="369"/>
      <c r="J15" s="370"/>
      <c r="K15" s="165"/>
      <c r="L15" s="165"/>
      <c r="M15" s="376">
        <f t="shared" si="0"/>
        <v>0</v>
      </c>
      <c r="N15" s="372"/>
      <c r="O15" s="167"/>
      <c r="P15" s="377"/>
      <c r="Q15" s="372"/>
      <c r="R15" s="371">
        <f t="shared" si="4"/>
        <v>0</v>
      </c>
      <c r="S15" s="373"/>
      <c r="T15" s="372"/>
      <c r="U15" s="124">
        <f t="shared" si="1"/>
        <v>0</v>
      </c>
      <c r="V15" s="119">
        <f t="shared" si="2"/>
        <v>0</v>
      </c>
      <c r="W15" s="119">
        <f t="shared" si="3"/>
        <v>0</v>
      </c>
    </row>
    <row r="16" spans="1:23" ht="13.5" x14ac:dyDescent="0.35">
      <c r="A16" s="298"/>
      <c r="B16" s="302"/>
      <c r="C16" s="301"/>
      <c r="D16" s="161"/>
      <c r="E16" s="286"/>
      <c r="F16" s="300"/>
      <c r="G16" s="301"/>
      <c r="H16" s="161"/>
      <c r="I16" s="369"/>
      <c r="J16" s="370"/>
      <c r="K16" s="165"/>
      <c r="L16" s="165"/>
      <c r="M16" s="376">
        <f t="shared" si="0"/>
        <v>0</v>
      </c>
      <c r="N16" s="372"/>
      <c r="O16" s="167"/>
      <c r="P16" s="377"/>
      <c r="Q16" s="372"/>
      <c r="R16" s="371">
        <f t="shared" si="4"/>
        <v>0</v>
      </c>
      <c r="S16" s="373"/>
      <c r="T16" s="372"/>
      <c r="U16" s="124">
        <f t="shared" si="1"/>
        <v>0</v>
      </c>
      <c r="V16" s="119">
        <f t="shared" si="2"/>
        <v>0</v>
      </c>
      <c r="W16" s="119">
        <f t="shared" si="3"/>
        <v>0</v>
      </c>
    </row>
    <row r="17" spans="1:23" ht="13.5" x14ac:dyDescent="0.35">
      <c r="A17" s="285"/>
      <c r="B17" s="205"/>
      <c r="C17" s="301"/>
      <c r="D17" s="161"/>
      <c r="E17" s="286"/>
      <c r="F17" s="300"/>
      <c r="G17" s="301"/>
      <c r="H17" s="161"/>
      <c r="I17" s="369"/>
      <c r="J17" s="370"/>
      <c r="K17" s="165"/>
      <c r="L17" s="165"/>
      <c r="M17" s="376">
        <f t="shared" si="0"/>
        <v>0</v>
      </c>
      <c r="N17" s="372"/>
      <c r="O17" s="167"/>
      <c r="P17" s="377"/>
      <c r="Q17" s="372"/>
      <c r="R17" s="371">
        <f t="shared" si="4"/>
        <v>0</v>
      </c>
      <c r="S17" s="373"/>
      <c r="T17" s="372"/>
      <c r="U17" s="124">
        <f t="shared" si="1"/>
        <v>0</v>
      </c>
      <c r="V17" s="119">
        <f t="shared" si="2"/>
        <v>0</v>
      </c>
      <c r="W17" s="119">
        <f t="shared" si="3"/>
        <v>0</v>
      </c>
    </row>
    <row r="18" spans="1:23" ht="13.5" x14ac:dyDescent="0.35">
      <c r="A18" s="285"/>
      <c r="B18" s="300"/>
      <c r="C18" s="301"/>
      <c r="D18" s="161"/>
      <c r="E18" s="286"/>
      <c r="F18" s="300"/>
      <c r="G18" s="301"/>
      <c r="H18" s="161"/>
      <c r="I18" s="369"/>
      <c r="J18" s="370"/>
      <c r="K18" s="165"/>
      <c r="L18" s="165"/>
      <c r="M18" s="376">
        <f t="shared" si="0"/>
        <v>0</v>
      </c>
      <c r="N18" s="372"/>
      <c r="O18" s="167"/>
      <c r="P18" s="377"/>
      <c r="Q18" s="372"/>
      <c r="R18" s="371">
        <f t="shared" si="4"/>
        <v>0</v>
      </c>
      <c r="S18" s="373"/>
      <c r="T18" s="372"/>
      <c r="U18" s="124">
        <f t="shared" si="1"/>
        <v>0</v>
      </c>
      <c r="V18" s="119">
        <f t="shared" si="2"/>
        <v>0</v>
      </c>
      <c r="W18" s="119">
        <f t="shared" si="3"/>
        <v>0</v>
      </c>
    </row>
    <row r="19" spans="1:23" ht="13.5" x14ac:dyDescent="0.35">
      <c r="A19" s="285"/>
      <c r="B19" s="300"/>
      <c r="C19" s="301"/>
      <c r="D19" s="161"/>
      <c r="E19" s="286"/>
      <c r="F19" s="300"/>
      <c r="G19" s="301"/>
      <c r="H19" s="161"/>
      <c r="I19" s="369"/>
      <c r="J19" s="370"/>
      <c r="K19" s="165"/>
      <c r="L19" s="165"/>
      <c r="M19" s="376">
        <f t="shared" si="0"/>
        <v>0</v>
      </c>
      <c r="N19" s="372"/>
      <c r="O19" s="167"/>
      <c r="P19" s="377"/>
      <c r="Q19" s="372"/>
      <c r="R19" s="371">
        <f t="shared" si="4"/>
        <v>0</v>
      </c>
      <c r="S19" s="373"/>
      <c r="T19" s="372"/>
      <c r="U19" s="124">
        <f t="shared" si="1"/>
        <v>0</v>
      </c>
      <c r="V19" s="119">
        <f t="shared" si="2"/>
        <v>0</v>
      </c>
      <c r="W19" s="119">
        <f t="shared" si="3"/>
        <v>0</v>
      </c>
    </row>
    <row r="20" spans="1:23" ht="13.5" x14ac:dyDescent="0.35">
      <c r="A20" s="285"/>
      <c r="B20" s="300"/>
      <c r="C20" s="301"/>
      <c r="D20" s="161"/>
      <c r="E20" s="286"/>
      <c r="F20" s="300"/>
      <c r="G20" s="301"/>
      <c r="H20" s="161"/>
      <c r="I20" s="369"/>
      <c r="J20" s="370"/>
      <c r="K20" s="165"/>
      <c r="L20" s="165"/>
      <c r="M20" s="376">
        <f t="shared" si="0"/>
        <v>0</v>
      </c>
      <c r="N20" s="372"/>
      <c r="O20" s="167"/>
      <c r="P20" s="377"/>
      <c r="Q20" s="372"/>
      <c r="R20" s="371">
        <f t="shared" si="4"/>
        <v>0</v>
      </c>
      <c r="S20" s="373"/>
      <c r="T20" s="372"/>
      <c r="U20" s="124">
        <f t="shared" si="1"/>
        <v>0</v>
      </c>
      <c r="V20" s="119">
        <f t="shared" si="2"/>
        <v>0</v>
      </c>
      <c r="W20" s="119">
        <f t="shared" si="3"/>
        <v>0</v>
      </c>
    </row>
    <row r="21" spans="1:23" ht="13.5" x14ac:dyDescent="0.35">
      <c r="A21" s="285"/>
      <c r="B21" s="300"/>
      <c r="C21" s="301"/>
      <c r="D21" s="161"/>
      <c r="E21" s="286"/>
      <c r="F21" s="300"/>
      <c r="G21" s="301"/>
      <c r="H21" s="161"/>
      <c r="I21" s="369"/>
      <c r="J21" s="370"/>
      <c r="K21" s="165"/>
      <c r="L21" s="165"/>
      <c r="M21" s="376">
        <f t="shared" si="0"/>
        <v>0</v>
      </c>
      <c r="N21" s="372"/>
      <c r="O21" s="167"/>
      <c r="P21" s="377"/>
      <c r="Q21" s="372"/>
      <c r="R21" s="371">
        <f t="shared" si="4"/>
        <v>0</v>
      </c>
      <c r="S21" s="373"/>
      <c r="T21" s="372"/>
      <c r="U21" s="124">
        <f t="shared" si="1"/>
        <v>0</v>
      </c>
      <c r="V21" s="119">
        <f t="shared" si="2"/>
        <v>0</v>
      </c>
      <c r="W21" s="119">
        <f>SUM(U21:V21)</f>
        <v>0</v>
      </c>
    </row>
    <row r="22" spans="1:23" ht="13.5" x14ac:dyDescent="0.35">
      <c r="A22" s="285"/>
      <c r="B22" s="299"/>
      <c r="C22" s="301"/>
      <c r="D22" s="161"/>
      <c r="E22" s="286"/>
      <c r="F22" s="300"/>
      <c r="G22" s="301"/>
      <c r="H22" s="161"/>
      <c r="I22" s="369"/>
      <c r="J22" s="370"/>
      <c r="K22" s="165"/>
      <c r="L22" s="165"/>
      <c r="M22" s="376">
        <f t="shared" si="0"/>
        <v>0</v>
      </c>
      <c r="N22" s="372"/>
      <c r="O22" s="167"/>
      <c r="P22" s="377"/>
      <c r="Q22" s="372"/>
      <c r="R22" s="371">
        <f t="shared" si="4"/>
        <v>0</v>
      </c>
      <c r="S22" s="373"/>
      <c r="T22" s="372"/>
      <c r="U22" s="124">
        <f t="shared" si="1"/>
        <v>0</v>
      </c>
      <c r="V22" s="119">
        <f t="shared" si="2"/>
        <v>0</v>
      </c>
      <c r="W22" s="119">
        <f t="shared" si="3"/>
        <v>0</v>
      </c>
    </row>
    <row r="23" spans="1:23" ht="13.5" x14ac:dyDescent="0.35">
      <c r="A23" s="168"/>
      <c r="B23" s="169"/>
      <c r="C23" s="170"/>
      <c r="D23" s="170"/>
      <c r="E23" s="171" t="s">
        <v>91</v>
      </c>
      <c r="F23" s="170"/>
      <c r="G23" s="172"/>
      <c r="H23" s="169"/>
      <c r="I23" s="153" t="s">
        <v>92</v>
      </c>
      <c r="J23" s="173">
        <f>SUM(I8:J22)</f>
        <v>0</v>
      </c>
      <c r="K23" s="174" t="s">
        <v>93</v>
      </c>
      <c r="L23" s="175"/>
      <c r="M23" s="176" t="s">
        <v>94</v>
      </c>
      <c r="N23" s="177">
        <f>SUM(M8:N22)</f>
        <v>269.82</v>
      </c>
      <c r="O23" s="178" t="s">
        <v>95</v>
      </c>
      <c r="P23" s="179"/>
      <c r="Q23" s="180"/>
      <c r="R23" s="181" t="s">
        <v>96</v>
      </c>
      <c r="S23" s="374">
        <f>SUM(R8:T22)</f>
        <v>0</v>
      </c>
      <c r="T23" s="375"/>
      <c r="U23" s="124"/>
      <c r="V23" s="119"/>
      <c r="W23" s="119"/>
    </row>
    <row r="24" spans="1:23" ht="13.5" x14ac:dyDescent="0.3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45"/>
      <c r="N24" s="182"/>
      <c r="O24" s="182"/>
      <c r="P24" s="182"/>
      <c r="Q24" s="182"/>
      <c r="R24" s="182"/>
      <c r="S24" s="112"/>
      <c r="T24" s="183"/>
      <c r="U24" s="124"/>
      <c r="V24" s="119"/>
      <c r="W24" s="119"/>
    </row>
    <row r="25" spans="1:23" ht="13.5" x14ac:dyDescent="0.35">
      <c r="A25" s="184" t="s">
        <v>97</v>
      </c>
      <c r="B25" s="182"/>
      <c r="C25" s="182"/>
      <c r="D25" s="182"/>
      <c r="E25" s="182"/>
      <c r="F25" s="182"/>
      <c r="G25" s="185"/>
      <c r="H25" s="186"/>
      <c r="I25" s="182"/>
      <c r="J25" s="187"/>
      <c r="K25" s="188"/>
      <c r="L25" s="182"/>
      <c r="M25" s="145"/>
      <c r="N25" s="183"/>
      <c r="O25" s="189"/>
      <c r="P25" s="190" t="s">
        <v>69</v>
      </c>
      <c r="Q25" s="112"/>
      <c r="R25" s="112"/>
      <c r="S25" s="135"/>
      <c r="T25" s="191"/>
      <c r="U25" s="124"/>
      <c r="V25" s="119"/>
      <c r="W25" s="119"/>
    </row>
    <row r="26" spans="1:23" ht="13.5" x14ac:dyDescent="0.35">
      <c r="A26" s="137" t="s">
        <v>90</v>
      </c>
      <c r="B26" s="138" t="s">
        <v>71</v>
      </c>
      <c r="C26" s="139"/>
      <c r="D26" s="140"/>
      <c r="E26" s="139" t="s">
        <v>98</v>
      </c>
      <c r="F26" s="138" t="s">
        <v>73</v>
      </c>
      <c r="G26" s="139"/>
      <c r="H26" s="139"/>
      <c r="I26" s="137" t="s">
        <v>99</v>
      </c>
      <c r="J26" s="139" t="s">
        <v>75</v>
      </c>
      <c r="K26" s="142" t="s">
        <v>100</v>
      </c>
      <c r="L26" s="152" t="s">
        <v>101</v>
      </c>
      <c r="M26" s="139" t="s">
        <v>102</v>
      </c>
      <c r="N26" s="139"/>
      <c r="O26" s="143"/>
      <c r="P26" s="144"/>
      <c r="Q26" s="144"/>
      <c r="R26" s="144"/>
      <c r="S26" s="144"/>
      <c r="T26" s="146"/>
      <c r="U26" s="124"/>
      <c r="V26" s="119"/>
      <c r="W26" s="119"/>
    </row>
    <row r="27" spans="1:23" ht="13.5" x14ac:dyDescent="0.35">
      <c r="A27" s="137"/>
      <c r="B27" s="138" t="s">
        <v>77</v>
      </c>
      <c r="C27" s="139"/>
      <c r="D27" s="140"/>
      <c r="E27" s="139"/>
      <c r="F27" s="138" t="s">
        <v>77</v>
      </c>
      <c r="G27" s="139"/>
      <c r="H27" s="139"/>
      <c r="I27" s="192" t="s">
        <v>78</v>
      </c>
      <c r="J27" s="193"/>
      <c r="K27" s="194" t="s">
        <v>82</v>
      </c>
      <c r="L27" s="195" t="s">
        <v>82</v>
      </c>
      <c r="M27" s="139"/>
      <c r="N27" s="139" t="s">
        <v>50</v>
      </c>
      <c r="O27" s="196" t="s">
        <v>103</v>
      </c>
      <c r="P27" s="141" t="s">
        <v>104</v>
      </c>
      <c r="Q27" s="152"/>
      <c r="R27" s="139" t="s">
        <v>105</v>
      </c>
      <c r="S27" s="139"/>
      <c r="T27" s="152"/>
      <c r="U27" s="124"/>
      <c r="V27" s="119"/>
      <c r="W27" s="119"/>
    </row>
    <row r="28" spans="1:23" ht="13.5" x14ac:dyDescent="0.35">
      <c r="A28" s="137"/>
      <c r="B28" s="139"/>
      <c r="C28" s="139"/>
      <c r="D28" s="140"/>
      <c r="E28" s="139"/>
      <c r="F28" s="139"/>
      <c r="G28" s="139"/>
      <c r="H28" s="139"/>
      <c r="I28" s="192" t="s">
        <v>222</v>
      </c>
      <c r="J28" s="193"/>
      <c r="K28" s="194" t="s">
        <v>106</v>
      </c>
      <c r="L28" s="157" t="s">
        <v>106</v>
      </c>
      <c r="M28" s="139"/>
      <c r="N28" s="139"/>
      <c r="O28" s="154" t="s">
        <v>75</v>
      </c>
      <c r="P28" s="156" t="s">
        <v>83</v>
      </c>
      <c r="Q28" s="157"/>
      <c r="R28" s="141" t="s">
        <v>85</v>
      </c>
      <c r="S28" s="197"/>
      <c r="T28" s="157"/>
      <c r="U28" s="124"/>
      <c r="V28" s="119"/>
      <c r="W28" s="119"/>
    </row>
    <row r="29" spans="1:23" ht="13.5" x14ac:dyDescent="0.35">
      <c r="A29" s="160" t="s">
        <v>53</v>
      </c>
      <c r="B29" s="160" t="s">
        <v>86</v>
      </c>
      <c r="C29" s="160" t="s">
        <v>87</v>
      </c>
      <c r="D29" s="160" t="s">
        <v>90</v>
      </c>
      <c r="E29" s="160" t="s">
        <v>53</v>
      </c>
      <c r="F29" s="160" t="s">
        <v>86</v>
      </c>
      <c r="G29" s="160" t="s">
        <v>87</v>
      </c>
      <c r="H29" s="160" t="s">
        <v>90</v>
      </c>
      <c r="I29" s="198" t="s">
        <v>223</v>
      </c>
      <c r="J29" s="199"/>
      <c r="K29" s="200" t="s">
        <v>223</v>
      </c>
      <c r="L29" s="201" t="s">
        <v>223</v>
      </c>
      <c r="M29" s="144"/>
      <c r="N29" s="144"/>
      <c r="O29" s="202"/>
      <c r="P29" s="144"/>
      <c r="Q29" s="146"/>
      <c r="R29" s="144"/>
      <c r="S29" s="144"/>
      <c r="T29" s="146"/>
      <c r="U29" s="124"/>
      <c r="V29" s="119"/>
      <c r="W29" s="119"/>
    </row>
    <row r="30" spans="1:23" ht="13.5" x14ac:dyDescent="0.35">
      <c r="A30" s="287"/>
      <c r="B30" s="203"/>
      <c r="C30" s="204"/>
      <c r="D30" s="205"/>
      <c r="E30" s="288"/>
      <c r="F30" s="206"/>
      <c r="G30" s="204"/>
      <c r="H30" s="206"/>
      <c r="I30" s="369"/>
      <c r="J30" s="370"/>
      <c r="K30" s="207"/>
      <c r="L30" s="207"/>
      <c r="M30" s="371">
        <f t="shared" ref="M30:M39" si="5">K30+L30</f>
        <v>0</v>
      </c>
      <c r="N30" s="372"/>
      <c r="O30" s="208"/>
      <c r="P30" s="369"/>
      <c r="Q30" s="372"/>
      <c r="R30" s="371">
        <f t="shared" ref="R30:R39" si="6">O30+P30</f>
        <v>0</v>
      </c>
      <c r="S30" s="373"/>
      <c r="T30" s="372"/>
      <c r="U30" s="124"/>
      <c r="V30" s="119"/>
      <c r="W30" s="119"/>
    </row>
    <row r="31" spans="1:23" ht="13.5" x14ac:dyDescent="0.35">
      <c r="A31" s="287"/>
      <c r="B31" s="205"/>
      <c r="C31" s="204"/>
      <c r="D31" s="205"/>
      <c r="E31" s="288"/>
      <c r="F31" s="206"/>
      <c r="G31" s="209"/>
      <c r="H31" s="206"/>
      <c r="I31" s="369"/>
      <c r="J31" s="370"/>
      <c r="K31" s="207"/>
      <c r="L31" s="207"/>
      <c r="M31" s="371">
        <f t="shared" si="5"/>
        <v>0</v>
      </c>
      <c r="N31" s="372"/>
      <c r="O31" s="208"/>
      <c r="P31" s="369"/>
      <c r="Q31" s="372"/>
      <c r="R31" s="371">
        <f t="shared" si="6"/>
        <v>0</v>
      </c>
      <c r="S31" s="373"/>
      <c r="T31" s="372"/>
      <c r="U31" s="124"/>
      <c r="V31" s="119"/>
      <c r="W31" s="119"/>
    </row>
    <row r="32" spans="1:23" ht="13.5" x14ac:dyDescent="0.35">
      <c r="A32" s="287"/>
      <c r="B32" s="205"/>
      <c r="C32" s="204"/>
      <c r="D32" s="205"/>
      <c r="E32" s="288"/>
      <c r="F32" s="206"/>
      <c r="G32" s="204"/>
      <c r="H32" s="206"/>
      <c r="I32" s="369"/>
      <c r="J32" s="370"/>
      <c r="K32" s="207"/>
      <c r="L32" s="207"/>
      <c r="M32" s="371">
        <f t="shared" si="5"/>
        <v>0</v>
      </c>
      <c r="N32" s="372"/>
      <c r="O32" s="208"/>
      <c r="P32" s="369"/>
      <c r="Q32" s="372"/>
      <c r="R32" s="371">
        <f t="shared" si="6"/>
        <v>0</v>
      </c>
      <c r="S32" s="373"/>
      <c r="T32" s="372"/>
      <c r="U32" s="124"/>
      <c r="V32" s="119"/>
      <c r="W32" s="119"/>
    </row>
    <row r="33" spans="1:23" ht="13.5" x14ac:dyDescent="0.35">
      <c r="A33" s="287"/>
      <c r="B33" s="205"/>
      <c r="C33" s="204"/>
      <c r="D33" s="205"/>
      <c r="E33" s="288"/>
      <c r="F33" s="206"/>
      <c r="G33" s="204"/>
      <c r="H33" s="206"/>
      <c r="I33" s="369"/>
      <c r="J33" s="370"/>
      <c r="K33" s="207"/>
      <c r="L33" s="207"/>
      <c r="M33" s="371">
        <f t="shared" si="5"/>
        <v>0</v>
      </c>
      <c r="N33" s="372"/>
      <c r="O33" s="208"/>
      <c r="P33" s="369"/>
      <c r="Q33" s="372"/>
      <c r="R33" s="371">
        <f t="shared" si="6"/>
        <v>0</v>
      </c>
      <c r="S33" s="373"/>
      <c r="T33" s="372"/>
      <c r="U33" s="124"/>
      <c r="V33" s="119"/>
      <c r="W33" s="119"/>
    </row>
    <row r="34" spans="1:23" ht="13.5" x14ac:dyDescent="0.35">
      <c r="A34" s="287"/>
      <c r="B34" s="205"/>
      <c r="C34" s="204"/>
      <c r="D34" s="205"/>
      <c r="E34" s="288"/>
      <c r="F34" s="206"/>
      <c r="G34" s="204"/>
      <c r="H34" s="206"/>
      <c r="I34" s="369"/>
      <c r="J34" s="370"/>
      <c r="K34" s="207"/>
      <c r="L34" s="207"/>
      <c r="M34" s="371">
        <f t="shared" si="5"/>
        <v>0</v>
      </c>
      <c r="N34" s="372"/>
      <c r="O34" s="208"/>
      <c r="P34" s="369"/>
      <c r="Q34" s="372"/>
      <c r="R34" s="371">
        <f t="shared" si="6"/>
        <v>0</v>
      </c>
      <c r="S34" s="373"/>
      <c r="T34" s="372"/>
      <c r="U34" s="124"/>
      <c r="V34" s="119"/>
      <c r="W34" s="119"/>
    </row>
    <row r="35" spans="1:23" ht="13.5" x14ac:dyDescent="0.35">
      <c r="A35" s="287"/>
      <c r="B35" s="205"/>
      <c r="C35" s="204"/>
      <c r="D35" s="205"/>
      <c r="E35" s="288"/>
      <c r="F35" s="206"/>
      <c r="G35" s="204"/>
      <c r="H35" s="206"/>
      <c r="I35" s="369"/>
      <c r="J35" s="370"/>
      <c r="K35" s="207"/>
      <c r="L35" s="207"/>
      <c r="M35" s="371">
        <f t="shared" si="5"/>
        <v>0</v>
      </c>
      <c r="N35" s="372"/>
      <c r="O35" s="208"/>
      <c r="P35" s="369"/>
      <c r="Q35" s="372"/>
      <c r="R35" s="371">
        <f t="shared" si="6"/>
        <v>0</v>
      </c>
      <c r="S35" s="373"/>
      <c r="T35" s="372"/>
      <c r="U35" s="124"/>
      <c r="V35" s="119"/>
      <c r="W35" s="119"/>
    </row>
    <row r="36" spans="1:23" ht="13.5" x14ac:dyDescent="0.35">
      <c r="A36" s="287"/>
      <c r="B36" s="205"/>
      <c r="C36" s="204"/>
      <c r="D36" s="205"/>
      <c r="E36" s="288"/>
      <c r="F36" s="206"/>
      <c r="G36" s="204"/>
      <c r="H36" s="206"/>
      <c r="I36" s="369"/>
      <c r="J36" s="370"/>
      <c r="K36" s="207"/>
      <c r="L36" s="207"/>
      <c r="M36" s="371">
        <f t="shared" si="5"/>
        <v>0</v>
      </c>
      <c r="N36" s="372"/>
      <c r="O36" s="208"/>
      <c r="P36" s="369"/>
      <c r="Q36" s="372"/>
      <c r="R36" s="371">
        <f t="shared" si="6"/>
        <v>0</v>
      </c>
      <c r="S36" s="373"/>
      <c r="T36" s="372"/>
      <c r="U36" s="124"/>
      <c r="V36" s="119"/>
      <c r="W36" s="119"/>
    </row>
    <row r="37" spans="1:23" ht="13.5" x14ac:dyDescent="0.35">
      <c r="A37" s="287"/>
      <c r="B37" s="205"/>
      <c r="C37" s="204"/>
      <c r="D37" s="205"/>
      <c r="E37" s="288"/>
      <c r="F37" s="206"/>
      <c r="G37" s="204"/>
      <c r="H37" s="206"/>
      <c r="I37" s="369"/>
      <c r="J37" s="370"/>
      <c r="K37" s="207"/>
      <c r="L37" s="207"/>
      <c r="M37" s="371">
        <f t="shared" si="5"/>
        <v>0</v>
      </c>
      <c r="N37" s="372"/>
      <c r="O37" s="208"/>
      <c r="P37" s="369"/>
      <c r="Q37" s="372"/>
      <c r="R37" s="371">
        <f t="shared" si="6"/>
        <v>0</v>
      </c>
      <c r="S37" s="373"/>
      <c r="T37" s="372"/>
      <c r="U37" s="124"/>
      <c r="V37" s="119"/>
      <c r="W37" s="119"/>
    </row>
    <row r="38" spans="1:23" ht="13.5" x14ac:dyDescent="0.35">
      <c r="A38" s="287"/>
      <c r="B38" s="205"/>
      <c r="C38" s="204"/>
      <c r="D38" s="205"/>
      <c r="E38" s="288"/>
      <c r="F38" s="206"/>
      <c r="G38" s="204"/>
      <c r="H38" s="206"/>
      <c r="I38" s="369"/>
      <c r="J38" s="370"/>
      <c r="K38" s="207"/>
      <c r="L38" s="207"/>
      <c r="M38" s="371">
        <f t="shared" si="5"/>
        <v>0</v>
      </c>
      <c r="N38" s="372"/>
      <c r="O38" s="208"/>
      <c r="P38" s="369"/>
      <c r="Q38" s="372"/>
      <c r="R38" s="371">
        <f t="shared" si="6"/>
        <v>0</v>
      </c>
      <c r="S38" s="373"/>
      <c r="T38" s="372"/>
      <c r="U38" s="124"/>
      <c r="V38" s="119"/>
      <c r="W38" s="119"/>
    </row>
    <row r="39" spans="1:23" ht="13.5" x14ac:dyDescent="0.35">
      <c r="A39" s="287"/>
      <c r="B39" s="205"/>
      <c r="C39" s="204"/>
      <c r="D39" s="205"/>
      <c r="E39" s="288"/>
      <c r="F39" s="206"/>
      <c r="G39" s="204"/>
      <c r="H39" s="206"/>
      <c r="I39" s="369"/>
      <c r="J39" s="370"/>
      <c r="K39" s="207"/>
      <c r="L39" s="207"/>
      <c r="M39" s="371">
        <f t="shared" si="5"/>
        <v>0</v>
      </c>
      <c r="N39" s="372"/>
      <c r="O39" s="210"/>
      <c r="P39" s="369"/>
      <c r="Q39" s="372"/>
      <c r="R39" s="371">
        <f t="shared" si="6"/>
        <v>0</v>
      </c>
      <c r="S39" s="373"/>
      <c r="T39" s="372"/>
      <c r="U39" s="211" t="s">
        <v>107</v>
      </c>
      <c r="V39" s="212"/>
      <c r="W39" s="212"/>
    </row>
    <row r="40" spans="1:23" ht="13.5" x14ac:dyDescent="0.35">
      <c r="A40" s="213"/>
      <c r="B40" s="214"/>
      <c r="C40" s="214"/>
      <c r="D40" s="171" t="s">
        <v>91</v>
      </c>
      <c r="E40" s="214"/>
      <c r="F40" s="214"/>
      <c r="G40" s="215"/>
      <c r="H40" s="216"/>
      <c r="I40" s="217" t="s">
        <v>108</v>
      </c>
      <c r="J40" s="177">
        <f>SUM(I30:J39)</f>
        <v>0</v>
      </c>
      <c r="K40" s="218" t="s">
        <v>93</v>
      </c>
      <c r="L40" s="175"/>
      <c r="M40" s="219" t="s">
        <v>109</v>
      </c>
      <c r="N40" s="220">
        <f>SUM(M30:N39)</f>
        <v>0</v>
      </c>
      <c r="O40" s="221" t="s">
        <v>95</v>
      </c>
      <c r="P40" s="180"/>
      <c r="Q40" s="180"/>
      <c r="R40" s="222" t="s">
        <v>110</v>
      </c>
      <c r="S40" s="223">
        <f>SUM(R30:T39)</f>
        <v>0</v>
      </c>
      <c r="T40" s="224"/>
      <c r="U40" s="225" t="s">
        <v>111</v>
      </c>
      <c r="V40" s="212"/>
      <c r="W40" s="212"/>
    </row>
    <row r="41" spans="1:23" ht="13.5" x14ac:dyDescent="0.35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45"/>
      <c r="N41" s="182"/>
      <c r="O41" s="182"/>
      <c r="P41" s="182"/>
      <c r="Q41" s="182"/>
      <c r="R41" s="182"/>
      <c r="S41" s="112"/>
      <c r="T41" s="183"/>
      <c r="U41" s="124"/>
      <c r="V41" s="119"/>
      <c r="W41" s="119"/>
    </row>
    <row r="42" spans="1:23" ht="13.5" x14ac:dyDescent="0.35">
      <c r="A42" s="226"/>
      <c r="B42" s="227"/>
      <c r="C42" s="228"/>
      <c r="D42" s="229" t="s">
        <v>112</v>
      </c>
      <c r="E42" s="230" t="s">
        <v>113</v>
      </c>
      <c r="F42" s="230"/>
      <c r="G42" s="228"/>
      <c r="H42" s="228"/>
      <c r="I42" s="228"/>
      <c r="J42" s="228"/>
      <c r="K42" s="228"/>
      <c r="L42" s="228"/>
      <c r="M42" s="228"/>
      <c r="N42" s="228"/>
      <c r="O42" s="228"/>
      <c r="P42" s="227"/>
      <c r="Q42" s="228"/>
      <c r="R42" s="231" t="s">
        <v>114</v>
      </c>
      <c r="S42" s="232"/>
      <c r="T42" s="227"/>
      <c r="U42" s="233" t="s">
        <v>115</v>
      </c>
      <c r="V42" s="234"/>
      <c r="W42" s="235"/>
    </row>
    <row r="43" spans="1:23" ht="13.5" x14ac:dyDescent="0.35">
      <c r="A43" s="236" t="s">
        <v>116</v>
      </c>
      <c r="B43" s="237"/>
      <c r="C43" s="238"/>
      <c r="D43" s="215"/>
      <c r="E43" s="229"/>
      <c r="F43" s="239" t="s">
        <v>117</v>
      </c>
      <c r="G43" s="215"/>
      <c r="H43" s="215"/>
      <c r="I43" s="215"/>
      <c r="J43" s="215"/>
      <c r="K43" s="215"/>
      <c r="L43" s="215"/>
      <c r="M43" s="215"/>
      <c r="N43" s="215"/>
      <c r="O43" s="215"/>
      <c r="P43" s="237"/>
      <c r="Q43" s="215"/>
      <c r="R43" s="240" t="s">
        <v>118</v>
      </c>
      <c r="S43" s="215"/>
      <c r="T43" s="237"/>
      <c r="U43" s="241" t="s">
        <v>119</v>
      </c>
      <c r="V43" s="242"/>
      <c r="W43" s="243"/>
    </row>
    <row r="44" spans="1:23" ht="13.5" x14ac:dyDescent="0.35">
      <c r="A44" s="355"/>
      <c r="B44" s="356"/>
      <c r="C44" s="357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6"/>
      <c r="Q44" s="359"/>
      <c r="R44" s="360"/>
      <c r="S44" s="360"/>
      <c r="T44" s="361"/>
      <c r="U44" s="244" t="s">
        <v>120</v>
      </c>
      <c r="V44" s="245"/>
      <c r="W44" s="246"/>
    </row>
    <row r="45" spans="1:23" ht="13.5" x14ac:dyDescent="0.35">
      <c r="A45" s="362"/>
      <c r="B45" s="363"/>
      <c r="C45" s="364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3"/>
      <c r="Q45" s="366"/>
      <c r="R45" s="367"/>
      <c r="S45" s="367"/>
      <c r="T45" s="368"/>
      <c r="U45" s="247" t="s">
        <v>121</v>
      </c>
      <c r="V45" s="247" t="s">
        <v>122</v>
      </c>
      <c r="W45" s="248" t="s">
        <v>123</v>
      </c>
    </row>
    <row r="46" spans="1:23" ht="13.5" x14ac:dyDescent="0.35">
      <c r="A46" s="346"/>
      <c r="B46" s="347"/>
      <c r="C46" s="351" t="s">
        <v>134</v>
      </c>
      <c r="D46" s="352"/>
      <c r="E46" s="352"/>
      <c r="F46" s="353" t="s">
        <v>135</v>
      </c>
      <c r="G46" s="353"/>
      <c r="H46" s="353"/>
      <c r="I46" s="353"/>
      <c r="J46" s="353" t="s">
        <v>136</v>
      </c>
      <c r="K46" s="353"/>
      <c r="L46" s="353"/>
      <c r="M46" s="353"/>
      <c r="N46" s="353"/>
      <c r="O46" s="353" t="s">
        <v>137</v>
      </c>
      <c r="P46" s="354"/>
      <c r="Q46" s="348"/>
      <c r="R46" s="349"/>
      <c r="S46" s="349"/>
      <c r="T46" s="350"/>
      <c r="U46" s="249"/>
      <c r="V46" s="250" t="str">
        <f>IF(U46&lt;&gt;"I","",Q46)</f>
        <v/>
      </c>
      <c r="W46" s="251" t="str">
        <f>IF(U46&lt;&gt;"O","",Q46)</f>
        <v/>
      </c>
    </row>
    <row r="47" spans="1:23" ht="13.5" x14ac:dyDescent="0.35">
      <c r="A47" s="325">
        <v>43045</v>
      </c>
      <c r="B47" s="326"/>
      <c r="C47" s="322" t="s">
        <v>198</v>
      </c>
      <c r="D47" s="323"/>
      <c r="E47" s="323"/>
      <c r="F47" s="324" t="s">
        <v>199</v>
      </c>
      <c r="G47" s="324"/>
      <c r="H47" s="324"/>
      <c r="I47" s="324"/>
      <c r="J47" s="324" t="s">
        <v>200</v>
      </c>
      <c r="K47" s="324"/>
      <c r="L47" s="324"/>
      <c r="M47" s="324"/>
      <c r="N47" s="324"/>
      <c r="O47" s="318">
        <v>6</v>
      </c>
      <c r="P47" s="319"/>
      <c r="Q47" s="327">
        <v>77.5</v>
      </c>
      <c r="R47" s="328"/>
      <c r="S47" s="328"/>
      <c r="T47" s="329"/>
      <c r="U47" s="206" t="s">
        <v>153</v>
      </c>
      <c r="V47" s="250">
        <f>IF(U47&lt;&gt;"I","",Q47)</f>
        <v>77.5</v>
      </c>
      <c r="W47" s="251" t="str">
        <f>IF(U47&lt;&gt;"O","",Q47)</f>
        <v/>
      </c>
    </row>
    <row r="48" spans="1:23" ht="13.5" x14ac:dyDescent="0.35">
      <c r="A48" s="330">
        <v>43046</v>
      </c>
      <c r="B48" s="331"/>
      <c r="C48" s="335" t="s">
        <v>199</v>
      </c>
      <c r="D48" s="336"/>
      <c r="E48" s="336"/>
      <c r="F48" s="336" t="s">
        <v>198</v>
      </c>
      <c r="G48" s="336"/>
      <c r="H48" s="336"/>
      <c r="I48" s="336"/>
      <c r="J48" s="336" t="s">
        <v>167</v>
      </c>
      <c r="K48" s="336"/>
      <c r="L48" s="336"/>
      <c r="M48" s="336"/>
      <c r="N48" s="336"/>
      <c r="O48" s="320"/>
      <c r="P48" s="321"/>
      <c r="Q48" s="332">
        <v>77.5</v>
      </c>
      <c r="R48" s="333"/>
      <c r="S48" s="333"/>
      <c r="T48" s="334"/>
      <c r="U48" s="206" t="s">
        <v>153</v>
      </c>
      <c r="V48" s="250">
        <f>IF(U48&lt;&gt;"I","",Q48)</f>
        <v>77.5</v>
      </c>
      <c r="W48" s="251" t="str">
        <f>IF(U48&lt;&gt;"O","",Q48)</f>
        <v/>
      </c>
    </row>
    <row r="49" spans="1:23" ht="39" customHeight="1" x14ac:dyDescent="0.35">
      <c r="A49" s="337">
        <v>43054</v>
      </c>
      <c r="B49" s="338"/>
      <c r="C49" s="345" t="s">
        <v>201</v>
      </c>
      <c r="D49" s="342"/>
      <c r="E49" s="342"/>
      <c r="F49" s="342" t="s">
        <v>202</v>
      </c>
      <c r="G49" s="342"/>
      <c r="H49" s="342"/>
      <c r="I49" s="342"/>
      <c r="J49" s="342" t="s">
        <v>203</v>
      </c>
      <c r="K49" s="342"/>
      <c r="L49" s="342"/>
      <c r="M49" s="342"/>
      <c r="N49" s="342"/>
      <c r="O49" s="343"/>
      <c r="P49" s="344"/>
      <c r="Q49" s="339">
        <v>170</v>
      </c>
      <c r="R49" s="340"/>
      <c r="S49" s="340"/>
      <c r="T49" s="341"/>
      <c r="U49" s="206" t="s">
        <v>153</v>
      </c>
      <c r="V49" s="250">
        <f>IF(U49&lt;&gt;"I","",Q49)</f>
        <v>170</v>
      </c>
      <c r="W49" s="251" t="str">
        <f>IF(U49&lt;&gt;"O","",Q49)</f>
        <v/>
      </c>
    </row>
    <row r="50" spans="1:23" ht="46.5" customHeight="1" x14ac:dyDescent="0.35">
      <c r="A50" s="337">
        <v>43055</v>
      </c>
      <c r="B50" s="338"/>
      <c r="C50" s="345" t="s">
        <v>154</v>
      </c>
      <c r="D50" s="342"/>
      <c r="E50" s="342"/>
      <c r="F50" s="342" t="s">
        <v>201</v>
      </c>
      <c r="G50" s="342"/>
      <c r="H50" s="342"/>
      <c r="I50" s="342"/>
      <c r="J50" s="342" t="s">
        <v>167</v>
      </c>
      <c r="K50" s="342"/>
      <c r="L50" s="342"/>
      <c r="M50" s="342"/>
      <c r="N50" s="342"/>
      <c r="O50" s="343"/>
      <c r="P50" s="344"/>
      <c r="Q50" s="339">
        <v>170</v>
      </c>
      <c r="R50" s="340"/>
      <c r="S50" s="340"/>
      <c r="T50" s="341"/>
      <c r="U50" s="206" t="s">
        <v>153</v>
      </c>
      <c r="V50" s="250">
        <f>IF(U50&lt;&gt;"I","",Q50)</f>
        <v>170</v>
      </c>
      <c r="W50" s="251" t="str">
        <f>IF(U50&lt;&gt;"O","",Q50)</f>
        <v/>
      </c>
    </row>
    <row r="51" spans="1:23" ht="13.5" customHeight="1" x14ac:dyDescent="0.35">
      <c r="A51" s="325"/>
      <c r="B51" s="326"/>
      <c r="C51" s="322"/>
      <c r="D51" s="323"/>
      <c r="E51" s="323"/>
      <c r="F51" s="324"/>
      <c r="G51" s="324"/>
      <c r="H51" s="324"/>
      <c r="I51" s="324"/>
      <c r="J51" s="324"/>
      <c r="K51" s="324"/>
      <c r="L51" s="324"/>
      <c r="M51" s="324"/>
      <c r="N51" s="324"/>
      <c r="O51" s="318"/>
      <c r="P51" s="319"/>
      <c r="Q51" s="327"/>
      <c r="R51" s="328"/>
      <c r="S51" s="328"/>
      <c r="T51" s="329"/>
      <c r="U51" s="206"/>
      <c r="V51" s="250" t="str">
        <f t="shared" ref="V51:V61" si="7">IF(U51&lt;&gt;"I","",Q51)</f>
        <v/>
      </c>
      <c r="W51" s="251" t="str">
        <f t="shared" ref="W51:W61" si="8">IF(U51&lt;&gt;"O","",Q51)</f>
        <v/>
      </c>
    </row>
    <row r="52" spans="1:23" ht="15.75" customHeight="1" x14ac:dyDescent="0.35">
      <c r="A52" s="325"/>
      <c r="B52" s="326"/>
      <c r="C52" s="322"/>
      <c r="D52" s="323"/>
      <c r="E52" s="323"/>
      <c r="F52" s="324"/>
      <c r="G52" s="324"/>
      <c r="H52" s="324"/>
      <c r="I52" s="324"/>
      <c r="J52" s="324"/>
      <c r="K52" s="324"/>
      <c r="L52" s="324"/>
      <c r="M52" s="324"/>
      <c r="N52" s="324"/>
      <c r="O52" s="318"/>
      <c r="P52" s="319"/>
      <c r="Q52" s="327"/>
      <c r="R52" s="328"/>
      <c r="S52" s="328"/>
      <c r="T52" s="329"/>
      <c r="U52" s="206"/>
      <c r="V52" s="250" t="str">
        <f t="shared" si="7"/>
        <v/>
      </c>
      <c r="W52" s="251" t="str">
        <f t="shared" si="8"/>
        <v/>
      </c>
    </row>
    <row r="53" spans="1:23" ht="13.5" x14ac:dyDescent="0.35">
      <c r="A53" s="325"/>
      <c r="B53" s="326"/>
      <c r="C53" s="322"/>
      <c r="D53" s="323"/>
      <c r="E53" s="323"/>
      <c r="F53" s="324"/>
      <c r="G53" s="324"/>
      <c r="H53" s="324"/>
      <c r="I53" s="324"/>
      <c r="J53" s="324"/>
      <c r="K53" s="324"/>
      <c r="L53" s="324"/>
      <c r="M53" s="324"/>
      <c r="N53" s="324"/>
      <c r="O53" s="318"/>
      <c r="P53" s="319"/>
      <c r="Q53" s="327"/>
      <c r="R53" s="328"/>
      <c r="S53" s="328"/>
      <c r="T53" s="329"/>
      <c r="U53" s="206"/>
      <c r="V53" s="250" t="str">
        <f t="shared" si="7"/>
        <v/>
      </c>
      <c r="W53" s="251" t="str">
        <f t="shared" si="8"/>
        <v/>
      </c>
    </row>
    <row r="54" spans="1:23" ht="13.5" x14ac:dyDescent="0.35">
      <c r="A54" s="325"/>
      <c r="B54" s="326"/>
      <c r="C54" s="322"/>
      <c r="D54" s="323"/>
      <c r="E54" s="323"/>
      <c r="F54" s="324"/>
      <c r="G54" s="324"/>
      <c r="H54" s="324"/>
      <c r="I54" s="324"/>
      <c r="J54" s="324"/>
      <c r="K54" s="324"/>
      <c r="L54" s="324"/>
      <c r="M54" s="324"/>
      <c r="N54" s="324"/>
      <c r="O54" s="318"/>
      <c r="P54" s="319"/>
      <c r="Q54" s="327"/>
      <c r="R54" s="328"/>
      <c r="S54" s="328"/>
      <c r="T54" s="329"/>
      <c r="U54" s="206"/>
      <c r="V54" s="250" t="str">
        <f t="shared" si="7"/>
        <v/>
      </c>
      <c r="W54" s="251" t="str">
        <f t="shared" si="8"/>
        <v/>
      </c>
    </row>
    <row r="55" spans="1:23" ht="13.5" x14ac:dyDescent="0.35">
      <c r="A55" s="325"/>
      <c r="B55" s="326"/>
      <c r="C55" s="322"/>
      <c r="D55" s="323"/>
      <c r="E55" s="323"/>
      <c r="F55" s="324"/>
      <c r="G55" s="324"/>
      <c r="H55" s="324"/>
      <c r="I55" s="324"/>
      <c r="J55" s="324"/>
      <c r="K55" s="324"/>
      <c r="L55" s="324"/>
      <c r="M55" s="324"/>
      <c r="N55" s="324"/>
      <c r="O55" s="318"/>
      <c r="P55" s="319"/>
      <c r="Q55" s="327"/>
      <c r="R55" s="328"/>
      <c r="S55" s="328"/>
      <c r="T55" s="329"/>
      <c r="U55" s="206"/>
      <c r="V55" s="250" t="str">
        <f t="shared" si="7"/>
        <v/>
      </c>
      <c r="W55" s="251" t="str">
        <f t="shared" si="8"/>
        <v/>
      </c>
    </row>
    <row r="56" spans="1:23" ht="13.5" x14ac:dyDescent="0.35">
      <c r="A56" s="325"/>
      <c r="B56" s="326"/>
      <c r="C56" s="322"/>
      <c r="D56" s="323"/>
      <c r="E56" s="323"/>
      <c r="F56" s="324"/>
      <c r="G56" s="324"/>
      <c r="H56" s="324"/>
      <c r="I56" s="324"/>
      <c r="J56" s="324"/>
      <c r="K56" s="324"/>
      <c r="L56" s="324"/>
      <c r="M56" s="324"/>
      <c r="N56" s="324"/>
      <c r="O56" s="318"/>
      <c r="P56" s="319"/>
      <c r="Q56" s="327"/>
      <c r="R56" s="328"/>
      <c r="S56" s="328"/>
      <c r="T56" s="329"/>
      <c r="U56" s="206"/>
      <c r="V56" s="250" t="str">
        <f t="shared" si="7"/>
        <v/>
      </c>
      <c r="W56" s="251" t="str">
        <f t="shared" si="8"/>
        <v/>
      </c>
    </row>
    <row r="57" spans="1:23" ht="13.5" x14ac:dyDescent="0.35">
      <c r="A57" s="325"/>
      <c r="B57" s="326"/>
      <c r="C57" s="322"/>
      <c r="D57" s="323"/>
      <c r="E57" s="323"/>
      <c r="F57" s="324"/>
      <c r="G57" s="324"/>
      <c r="H57" s="324"/>
      <c r="I57" s="324"/>
      <c r="J57" s="324"/>
      <c r="K57" s="324"/>
      <c r="L57" s="324"/>
      <c r="M57" s="324"/>
      <c r="N57" s="324"/>
      <c r="O57" s="318"/>
      <c r="P57" s="319"/>
      <c r="Q57" s="327"/>
      <c r="R57" s="328"/>
      <c r="S57" s="328"/>
      <c r="T57" s="329"/>
      <c r="U57" s="206"/>
      <c r="V57" s="250" t="str">
        <f t="shared" si="7"/>
        <v/>
      </c>
      <c r="W57" s="251" t="str">
        <f t="shared" si="8"/>
        <v/>
      </c>
    </row>
    <row r="58" spans="1:23" ht="13.5" x14ac:dyDescent="0.35">
      <c r="A58" s="325"/>
      <c r="B58" s="326"/>
      <c r="C58" s="322"/>
      <c r="D58" s="323"/>
      <c r="E58" s="323"/>
      <c r="F58" s="324"/>
      <c r="G58" s="324"/>
      <c r="H58" s="324"/>
      <c r="I58" s="324"/>
      <c r="J58" s="324"/>
      <c r="K58" s="324"/>
      <c r="L58" s="324"/>
      <c r="M58" s="324"/>
      <c r="N58" s="324"/>
      <c r="O58" s="318"/>
      <c r="P58" s="319"/>
      <c r="Q58" s="327"/>
      <c r="R58" s="328"/>
      <c r="S58" s="328"/>
      <c r="T58" s="329"/>
      <c r="U58" s="206"/>
      <c r="V58" s="250" t="str">
        <f t="shared" si="7"/>
        <v/>
      </c>
      <c r="W58" s="251" t="str">
        <f t="shared" si="8"/>
        <v/>
      </c>
    </row>
    <row r="59" spans="1:23" ht="13.5" x14ac:dyDescent="0.35">
      <c r="A59" s="325"/>
      <c r="B59" s="326"/>
      <c r="C59" s="322"/>
      <c r="D59" s="323"/>
      <c r="E59" s="323"/>
      <c r="F59" s="324"/>
      <c r="G59" s="324"/>
      <c r="H59" s="324"/>
      <c r="I59" s="324"/>
      <c r="J59" s="324"/>
      <c r="K59" s="324"/>
      <c r="L59" s="324"/>
      <c r="M59" s="324"/>
      <c r="N59" s="324"/>
      <c r="O59" s="318"/>
      <c r="P59" s="319"/>
      <c r="Q59" s="327"/>
      <c r="R59" s="328"/>
      <c r="S59" s="328"/>
      <c r="T59" s="329"/>
      <c r="U59" s="206"/>
      <c r="V59" s="250" t="str">
        <f t="shared" si="7"/>
        <v/>
      </c>
      <c r="W59" s="251" t="str">
        <f t="shared" si="8"/>
        <v/>
      </c>
    </row>
    <row r="60" spans="1:23" ht="13.5" x14ac:dyDescent="0.35">
      <c r="A60" s="325"/>
      <c r="B60" s="326"/>
      <c r="C60" s="322"/>
      <c r="D60" s="323"/>
      <c r="E60" s="323"/>
      <c r="F60" s="324"/>
      <c r="G60" s="324"/>
      <c r="H60" s="324"/>
      <c r="I60" s="324"/>
      <c r="J60" s="324"/>
      <c r="K60" s="324"/>
      <c r="L60" s="324"/>
      <c r="M60" s="324"/>
      <c r="N60" s="324"/>
      <c r="O60" s="318"/>
      <c r="P60" s="319"/>
      <c r="Q60" s="327"/>
      <c r="R60" s="328"/>
      <c r="S60" s="328"/>
      <c r="T60" s="329"/>
      <c r="U60" s="206"/>
      <c r="V60" s="250" t="str">
        <f t="shared" si="7"/>
        <v/>
      </c>
      <c r="W60" s="251" t="str">
        <f t="shared" si="8"/>
        <v/>
      </c>
    </row>
    <row r="61" spans="1:23" ht="13.5" x14ac:dyDescent="0.35">
      <c r="A61" s="330"/>
      <c r="B61" s="331"/>
      <c r="C61" s="335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20"/>
      <c r="P61" s="321"/>
      <c r="Q61" s="332"/>
      <c r="R61" s="333"/>
      <c r="S61" s="333"/>
      <c r="T61" s="334"/>
      <c r="U61" s="206"/>
      <c r="V61" s="250" t="str">
        <f t="shared" si="7"/>
        <v/>
      </c>
      <c r="W61" s="251" t="str">
        <f t="shared" si="8"/>
        <v/>
      </c>
    </row>
    <row r="62" spans="1:23" ht="13.5" x14ac:dyDescent="0.35">
      <c r="A62" s="252"/>
      <c r="B62" s="253"/>
      <c r="C62" s="254" t="s">
        <v>124</v>
      </c>
      <c r="D62" s="255"/>
      <c r="E62" s="255"/>
      <c r="F62" s="255"/>
      <c r="G62" s="255"/>
      <c r="H62" s="255"/>
      <c r="I62" s="255"/>
      <c r="J62" s="255"/>
      <c r="K62" s="255"/>
      <c r="L62" s="255"/>
      <c r="M62" s="256"/>
      <c r="N62" s="255"/>
      <c r="O62" s="254"/>
      <c r="P62" s="257" t="s">
        <v>125</v>
      </c>
      <c r="Q62" s="315">
        <f>SUM(Q44:T61)</f>
        <v>495</v>
      </c>
      <c r="R62" s="316"/>
      <c r="S62" s="316"/>
      <c r="T62" s="317"/>
      <c r="U62" s="258" t="s">
        <v>126</v>
      </c>
      <c r="V62" s="250">
        <f>SUM(V46:V61)</f>
        <v>495</v>
      </c>
      <c r="W62" s="250">
        <f>SUM(W46:W61)</f>
        <v>0</v>
      </c>
    </row>
  </sheetData>
  <mergeCells count="204">
    <mergeCell ref="I8:J8"/>
    <mergeCell ref="M8:N8"/>
    <mergeCell ref="P8:Q8"/>
    <mergeCell ref="R8:T8"/>
    <mergeCell ref="I10:J10"/>
    <mergeCell ref="M10:N10"/>
    <mergeCell ref="P10:Q10"/>
    <mergeCell ref="R10:T10"/>
    <mergeCell ref="I9:J9"/>
    <mergeCell ref="M9:N9"/>
    <mergeCell ref="I13:J13"/>
    <mergeCell ref="M13:N13"/>
    <mergeCell ref="P13:Q13"/>
    <mergeCell ref="R13:T13"/>
    <mergeCell ref="P9:Q9"/>
    <mergeCell ref="R9:T9"/>
    <mergeCell ref="I12:J12"/>
    <mergeCell ref="M12:N12"/>
    <mergeCell ref="P12:Q12"/>
    <mergeCell ref="R12:T12"/>
    <mergeCell ref="I11:J11"/>
    <mergeCell ref="M11:N11"/>
    <mergeCell ref="P11:Q11"/>
    <mergeCell ref="R11:T11"/>
    <mergeCell ref="I16:J16"/>
    <mergeCell ref="M16:N16"/>
    <mergeCell ref="P16:Q16"/>
    <mergeCell ref="R16:T16"/>
    <mergeCell ref="I15:J15"/>
    <mergeCell ref="M15:N15"/>
    <mergeCell ref="P15:Q15"/>
    <mergeCell ref="R15:T15"/>
    <mergeCell ref="I14:J14"/>
    <mergeCell ref="M14:N14"/>
    <mergeCell ref="P14:Q14"/>
    <mergeCell ref="R14:T14"/>
    <mergeCell ref="I19:J19"/>
    <mergeCell ref="M19:N19"/>
    <mergeCell ref="P19:Q19"/>
    <mergeCell ref="R19:T19"/>
    <mergeCell ref="I18:J18"/>
    <mergeCell ref="M18:N18"/>
    <mergeCell ref="P18:Q18"/>
    <mergeCell ref="R18:T18"/>
    <mergeCell ref="I17:J17"/>
    <mergeCell ref="M17:N17"/>
    <mergeCell ref="P17:Q17"/>
    <mergeCell ref="R17:T17"/>
    <mergeCell ref="I22:J22"/>
    <mergeCell ref="M22:N22"/>
    <mergeCell ref="P22:Q22"/>
    <mergeCell ref="R22:T22"/>
    <mergeCell ref="I21:J21"/>
    <mergeCell ref="M21:N21"/>
    <mergeCell ref="P21:Q21"/>
    <mergeCell ref="R21:T21"/>
    <mergeCell ref="I20:J20"/>
    <mergeCell ref="M20:N20"/>
    <mergeCell ref="P20:Q20"/>
    <mergeCell ref="R20:T20"/>
    <mergeCell ref="I32:J32"/>
    <mergeCell ref="M32:N32"/>
    <mergeCell ref="P32:Q32"/>
    <mergeCell ref="R32:T32"/>
    <mergeCell ref="I31:J31"/>
    <mergeCell ref="M31:N31"/>
    <mergeCell ref="P31:Q31"/>
    <mergeCell ref="R31:T31"/>
    <mergeCell ref="S23:T23"/>
    <mergeCell ref="I30:J30"/>
    <mergeCell ref="M30:N30"/>
    <mergeCell ref="P30:Q30"/>
    <mergeCell ref="R30:T30"/>
    <mergeCell ref="I35:J35"/>
    <mergeCell ref="M35:N35"/>
    <mergeCell ref="P35:Q35"/>
    <mergeCell ref="R35:T35"/>
    <mergeCell ref="I34:J34"/>
    <mergeCell ref="M34:N34"/>
    <mergeCell ref="P34:Q34"/>
    <mergeCell ref="R34:T34"/>
    <mergeCell ref="I33:J33"/>
    <mergeCell ref="M33:N33"/>
    <mergeCell ref="P33:Q33"/>
    <mergeCell ref="R33:T33"/>
    <mergeCell ref="I38:J38"/>
    <mergeCell ref="M38:N38"/>
    <mergeCell ref="P38:Q38"/>
    <mergeCell ref="R38:T38"/>
    <mergeCell ref="I37:J37"/>
    <mergeCell ref="M37:N37"/>
    <mergeCell ref="P37:Q37"/>
    <mergeCell ref="R37:T37"/>
    <mergeCell ref="I36:J36"/>
    <mergeCell ref="M36:N36"/>
    <mergeCell ref="P36:Q36"/>
    <mergeCell ref="R36:T36"/>
    <mergeCell ref="A44:B44"/>
    <mergeCell ref="C44:P44"/>
    <mergeCell ref="Q44:T44"/>
    <mergeCell ref="A45:B45"/>
    <mergeCell ref="C45:P45"/>
    <mergeCell ref="Q45:T45"/>
    <mergeCell ref="I39:J39"/>
    <mergeCell ref="M39:N39"/>
    <mergeCell ref="P39:Q39"/>
    <mergeCell ref="R39:T39"/>
    <mergeCell ref="A46:B46"/>
    <mergeCell ref="C48:E48"/>
    <mergeCell ref="C49:E49"/>
    <mergeCell ref="Q46:T46"/>
    <mergeCell ref="A47:B47"/>
    <mergeCell ref="Q47:T47"/>
    <mergeCell ref="C46:E46"/>
    <mergeCell ref="F46:I46"/>
    <mergeCell ref="J46:N46"/>
    <mergeCell ref="O46:P46"/>
    <mergeCell ref="C47:E47"/>
    <mergeCell ref="F47:I47"/>
    <mergeCell ref="A48:B48"/>
    <mergeCell ref="Q48:T48"/>
    <mergeCell ref="A49:B49"/>
    <mergeCell ref="Q49:T49"/>
    <mergeCell ref="F48:I48"/>
    <mergeCell ref="F49:I49"/>
    <mergeCell ref="J48:N48"/>
    <mergeCell ref="J49:N49"/>
    <mergeCell ref="O48:P48"/>
    <mergeCell ref="O49:P49"/>
    <mergeCell ref="J47:N47"/>
    <mergeCell ref="A51:B51"/>
    <mergeCell ref="Q51:T51"/>
    <mergeCell ref="C51:E51"/>
    <mergeCell ref="F51:I51"/>
    <mergeCell ref="J51:N51"/>
    <mergeCell ref="O52:P52"/>
    <mergeCell ref="A50:B50"/>
    <mergeCell ref="Q50:T50"/>
    <mergeCell ref="F50:I50"/>
    <mergeCell ref="J50:N50"/>
    <mergeCell ref="O50:P50"/>
    <mergeCell ref="A52:B52"/>
    <mergeCell ref="Q52:T52"/>
    <mergeCell ref="C52:E52"/>
    <mergeCell ref="F52:I52"/>
    <mergeCell ref="J52:N52"/>
    <mergeCell ref="C50:E50"/>
    <mergeCell ref="A55:B55"/>
    <mergeCell ref="C55:E55"/>
    <mergeCell ref="F55:I55"/>
    <mergeCell ref="J55:N55"/>
    <mergeCell ref="Q55:T55"/>
    <mergeCell ref="A54:B54"/>
    <mergeCell ref="O54:P54"/>
    <mergeCell ref="O55:P55"/>
    <mergeCell ref="C54:E54"/>
    <mergeCell ref="F54:I54"/>
    <mergeCell ref="J54:N54"/>
    <mergeCell ref="A61:B61"/>
    <mergeCell ref="Q61:T61"/>
    <mergeCell ref="C60:E60"/>
    <mergeCell ref="C61:E61"/>
    <mergeCell ref="F60:I60"/>
    <mergeCell ref="F61:I61"/>
    <mergeCell ref="J60:N60"/>
    <mergeCell ref="J61:N61"/>
    <mergeCell ref="F59:I59"/>
    <mergeCell ref="J59:N59"/>
    <mergeCell ref="A60:B60"/>
    <mergeCell ref="Q60:T60"/>
    <mergeCell ref="A58:B58"/>
    <mergeCell ref="Q58:T58"/>
    <mergeCell ref="A59:B59"/>
    <mergeCell ref="Q59:T59"/>
    <mergeCell ref="O47:P47"/>
    <mergeCell ref="O51:P51"/>
    <mergeCell ref="J58:N58"/>
    <mergeCell ref="A57:B57"/>
    <mergeCell ref="Q57:T57"/>
    <mergeCell ref="C56:E56"/>
    <mergeCell ref="C57:E57"/>
    <mergeCell ref="F56:I56"/>
    <mergeCell ref="F57:I57"/>
    <mergeCell ref="J56:N56"/>
    <mergeCell ref="J57:N57"/>
    <mergeCell ref="A53:B53"/>
    <mergeCell ref="Q53:T53"/>
    <mergeCell ref="C53:E53"/>
    <mergeCell ref="F53:I53"/>
    <mergeCell ref="J53:N53"/>
    <mergeCell ref="O53:P53"/>
    <mergeCell ref="A56:B56"/>
    <mergeCell ref="Q56:T56"/>
    <mergeCell ref="Q54:T54"/>
    <mergeCell ref="Q62:T62"/>
    <mergeCell ref="O59:P59"/>
    <mergeCell ref="O60:P60"/>
    <mergeCell ref="O61:P61"/>
    <mergeCell ref="C58:E58"/>
    <mergeCell ref="C59:E59"/>
    <mergeCell ref="F58:I58"/>
    <mergeCell ref="O58:P58"/>
    <mergeCell ref="O56:P56"/>
    <mergeCell ref="O57:P57"/>
  </mergeCells>
  <phoneticPr fontId="0" type="noConversion"/>
  <pageMargins left="0.5" right="0.5" top="0.5" bottom="0.5" header="0.5" footer="0.5"/>
  <pageSetup scale="8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6"/>
  <sheetViews>
    <sheetView tabSelected="1" workbookViewId="0">
      <selection activeCell="A10" sqref="A10"/>
    </sheetView>
  </sheetViews>
  <sheetFormatPr defaultRowHeight="12.5" x14ac:dyDescent="0.25"/>
  <cols>
    <col min="1" max="1" width="4.90625" customWidth="1"/>
    <col min="2" max="2" width="3" customWidth="1"/>
    <col min="3" max="8" width="2.453125" customWidth="1"/>
    <col min="9" max="10" width="2.54296875" customWidth="1"/>
    <col min="11" max="11" width="2.6328125" customWidth="1"/>
    <col min="12" max="12" width="2.90625" customWidth="1"/>
    <col min="13" max="18" width="2.453125" customWidth="1"/>
    <col min="19" max="19" width="3.36328125" customWidth="1"/>
    <col min="20" max="30" width="2.453125" customWidth="1"/>
    <col min="31" max="35" width="2.6328125" customWidth="1"/>
    <col min="36" max="36" width="2.453125" customWidth="1"/>
    <col min="37" max="37" width="8" customWidth="1"/>
  </cols>
  <sheetData>
    <row r="1" spans="1:37" ht="8" customHeight="1" x14ac:dyDescent="0.25">
      <c r="A1" s="543" t="s">
        <v>251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8" customHeight="1" x14ac:dyDescent="0.25">
      <c r="A2" s="543" t="s">
        <v>252</v>
      </c>
      <c r="B2" s="1"/>
      <c r="C2" s="2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8" customHeight="1" x14ac:dyDescent="0.4">
      <c r="A3" s="544" t="s">
        <v>3</v>
      </c>
      <c r="B3" s="4"/>
      <c r="C3" s="5"/>
      <c r="D3" s="5"/>
      <c r="E3" s="3"/>
      <c r="F3" s="1"/>
      <c r="G3" s="1"/>
      <c r="H3" s="1"/>
      <c r="I3" s="1"/>
      <c r="J3" s="1"/>
      <c r="K3" s="1"/>
      <c r="L3" s="1"/>
      <c r="M3" s="1"/>
      <c r="N3" s="31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4.5" customHeight="1" x14ac:dyDescent="0.25">
      <c r="A4" s="6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3.5" x14ac:dyDescent="0.35">
      <c r="A5" s="7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8"/>
      <c r="AA5" s="8"/>
      <c r="AB5" s="8"/>
      <c r="AC5" s="10"/>
      <c r="AD5" s="8"/>
      <c r="AE5" s="10" t="s">
        <v>6</v>
      </c>
      <c r="AF5" s="8"/>
      <c r="AG5" s="11">
        <v>1</v>
      </c>
      <c r="AH5" s="9" t="s">
        <v>7</v>
      </c>
      <c r="AI5" s="9"/>
      <c r="AJ5" s="12">
        <v>3</v>
      </c>
      <c r="AK5" s="8"/>
    </row>
    <row r="6" spans="1:37" ht="5" customHeight="1" x14ac:dyDescent="0.35">
      <c r="A6" s="13"/>
      <c r="B6" s="8"/>
      <c r="C6" s="8"/>
      <c r="D6" s="8"/>
      <c r="E6" s="8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4"/>
      <c r="AA6" s="14"/>
      <c r="AB6" s="14"/>
      <c r="AC6" s="16"/>
      <c r="AD6" s="14"/>
      <c r="AE6" s="16"/>
      <c r="AF6" s="14"/>
      <c r="AG6" s="11"/>
      <c r="AH6" s="15"/>
      <c r="AI6" s="15"/>
      <c r="AJ6" s="17"/>
      <c r="AK6" s="14"/>
    </row>
    <row r="7" spans="1:37" x14ac:dyDescent="0.25">
      <c r="A7" s="18" t="s">
        <v>8</v>
      </c>
      <c r="B7" s="19"/>
      <c r="C7" s="19"/>
      <c r="D7" s="19"/>
      <c r="E7" s="19"/>
      <c r="F7" s="20"/>
      <c r="G7" s="21" t="s">
        <v>9</v>
      </c>
      <c r="H7" s="22"/>
      <c r="I7" s="22"/>
      <c r="J7" s="22"/>
      <c r="K7" s="1"/>
      <c r="L7" s="23" t="s">
        <v>10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4"/>
      <c r="AG7" s="23" t="s">
        <v>11</v>
      </c>
      <c r="AH7" s="1"/>
      <c r="AI7" s="1"/>
      <c r="AJ7" s="1"/>
      <c r="AK7" s="24"/>
    </row>
    <row r="8" spans="1:37" ht="13" x14ac:dyDescent="0.3">
      <c r="A8" s="25"/>
      <c r="B8" s="8"/>
      <c r="C8" s="8"/>
      <c r="D8" s="8"/>
      <c r="E8" s="8"/>
      <c r="F8" s="24"/>
      <c r="G8" s="470">
        <v>212</v>
      </c>
      <c r="H8" s="471"/>
      <c r="I8" s="471"/>
      <c r="J8" s="471"/>
      <c r="K8" s="472"/>
      <c r="L8" s="464" t="s">
        <v>170</v>
      </c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5"/>
      <c r="AE8" s="465"/>
      <c r="AF8" s="466"/>
      <c r="AG8" s="473"/>
      <c r="AH8" s="474"/>
      <c r="AI8" s="474"/>
      <c r="AJ8" s="474"/>
      <c r="AK8" s="475"/>
    </row>
    <row r="9" spans="1:37" x14ac:dyDescent="0.25">
      <c r="A9" s="25"/>
      <c r="B9" s="8"/>
      <c r="C9" s="8"/>
      <c r="D9" s="8"/>
      <c r="E9" s="8"/>
      <c r="F9" s="24"/>
      <c r="G9" s="26" t="s">
        <v>12</v>
      </c>
      <c r="H9" s="27"/>
      <c r="I9" s="27"/>
      <c r="J9" s="27"/>
      <c r="K9" s="1"/>
      <c r="L9" s="24"/>
      <c r="M9" s="18" t="s">
        <v>13</v>
      </c>
      <c r="N9" s="1"/>
      <c r="O9" s="8"/>
      <c r="P9" s="8"/>
      <c r="Q9" s="1"/>
      <c r="R9" s="1"/>
      <c r="S9" s="24"/>
      <c r="T9" s="28" t="s">
        <v>14</v>
      </c>
      <c r="U9" s="29"/>
      <c r="V9" s="1"/>
      <c r="W9" s="24"/>
      <c r="X9" s="18" t="s">
        <v>15</v>
      </c>
      <c r="Y9" s="29"/>
      <c r="Z9" s="24"/>
      <c r="AA9" s="18" t="s">
        <v>16</v>
      </c>
      <c r="AB9" s="1"/>
      <c r="AC9" s="1"/>
      <c r="AD9" s="1"/>
      <c r="AE9" s="1"/>
      <c r="AF9" s="24"/>
      <c r="AG9" s="476"/>
      <c r="AH9" s="474"/>
      <c r="AI9" s="474"/>
      <c r="AJ9" s="474"/>
      <c r="AK9" s="475"/>
    </row>
    <row r="10" spans="1:37" ht="13" x14ac:dyDescent="0.3">
      <c r="A10" s="30"/>
      <c r="B10" s="14"/>
      <c r="C10" s="14"/>
      <c r="D10" s="14"/>
      <c r="E10" s="14"/>
      <c r="F10" s="31"/>
      <c r="G10" s="480"/>
      <c r="H10" s="481"/>
      <c r="I10" s="481"/>
      <c r="J10" s="481"/>
      <c r="K10" s="481"/>
      <c r="L10" s="482"/>
      <c r="M10" s="480">
        <v>43045</v>
      </c>
      <c r="N10" s="481"/>
      <c r="O10" s="481"/>
      <c r="P10" s="481"/>
      <c r="Q10" s="481"/>
      <c r="R10" s="481"/>
      <c r="S10" s="482"/>
      <c r="T10" s="470">
        <v>212</v>
      </c>
      <c r="U10" s="471"/>
      <c r="V10" s="471"/>
      <c r="W10" s="472"/>
      <c r="X10" s="483">
        <v>18</v>
      </c>
      <c r="Y10" s="484"/>
      <c r="Z10" s="485"/>
      <c r="AA10" s="486">
        <f>AF58</f>
        <v>592.64499999999998</v>
      </c>
      <c r="AB10" s="385"/>
      <c r="AC10" s="385"/>
      <c r="AD10" s="385"/>
      <c r="AE10" s="385"/>
      <c r="AF10" s="386"/>
      <c r="AG10" s="477"/>
      <c r="AH10" s="478"/>
      <c r="AI10" s="478"/>
      <c r="AJ10" s="478"/>
      <c r="AK10" s="479"/>
    </row>
    <row r="11" spans="1:37" x14ac:dyDescent="0.25">
      <c r="A11" s="26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4"/>
      <c r="Z11" s="2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4"/>
    </row>
    <row r="12" spans="1:37" ht="13.5" x14ac:dyDescent="0.35">
      <c r="A12" s="458" t="s">
        <v>219</v>
      </c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60"/>
      <c r="Z12" s="461" t="s">
        <v>217</v>
      </c>
      <c r="AA12" s="462"/>
      <c r="AB12" s="462"/>
      <c r="AC12" s="462"/>
      <c r="AD12" s="462"/>
      <c r="AE12" s="462"/>
      <c r="AF12" s="462"/>
      <c r="AG12" s="462"/>
      <c r="AH12" s="462"/>
      <c r="AI12" s="462"/>
      <c r="AJ12" s="462"/>
      <c r="AK12" s="463"/>
    </row>
    <row r="13" spans="1:37" ht="13" x14ac:dyDescent="0.3">
      <c r="A13" s="458" t="s">
        <v>220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60"/>
      <c r="Z13" s="32" t="s">
        <v>19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4"/>
    </row>
    <row r="14" spans="1:37" ht="14" thickBot="1" x14ac:dyDescent="0.4">
      <c r="A14" s="464" t="s">
        <v>221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6"/>
      <c r="Z14" s="467" t="s">
        <v>218</v>
      </c>
      <c r="AA14" s="468"/>
      <c r="AB14" s="468"/>
      <c r="AC14" s="468"/>
      <c r="AD14" s="468"/>
      <c r="AE14" s="468"/>
      <c r="AF14" s="468"/>
      <c r="AG14" s="468"/>
      <c r="AH14" s="468"/>
      <c r="AI14" s="468"/>
      <c r="AJ14" s="468"/>
      <c r="AK14" s="469"/>
    </row>
    <row r="15" spans="1:37" ht="26" customHeight="1" x14ac:dyDescent="0.25">
      <c r="A15" s="26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8"/>
      <c r="L15" s="538" t="s">
        <v>249</v>
      </c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39"/>
      <c r="AE15" s="539"/>
      <c r="AF15" s="539"/>
      <c r="AG15" s="539"/>
      <c r="AH15" s="539"/>
      <c r="AI15" s="539"/>
      <c r="AJ15" s="539"/>
      <c r="AK15" s="540"/>
    </row>
    <row r="16" spans="1:37" ht="13.5" x14ac:dyDescent="0.35">
      <c r="A16" s="26"/>
      <c r="B16" s="1"/>
      <c r="C16" s="1"/>
      <c r="D16" s="1"/>
      <c r="E16" s="1"/>
      <c r="F16" s="1"/>
      <c r="G16" s="1"/>
      <c r="H16" s="1"/>
      <c r="I16" s="1"/>
      <c r="J16" s="1"/>
      <c r="K16" s="8"/>
      <c r="L16" s="33"/>
      <c r="M16" s="34" t="s">
        <v>21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35"/>
      <c r="AE16" s="8"/>
      <c r="AF16" s="8"/>
      <c r="AG16" s="8"/>
      <c r="AH16" s="8"/>
      <c r="AI16" s="8"/>
      <c r="AJ16" s="8"/>
      <c r="AK16" s="36"/>
    </row>
    <row r="17" spans="1:37" ht="14" thickBot="1" x14ac:dyDescent="0.4">
      <c r="A17" s="487">
        <v>71231231231</v>
      </c>
      <c r="B17" s="488"/>
      <c r="C17" s="488"/>
      <c r="D17" s="488"/>
      <c r="E17" s="488"/>
      <c r="F17" s="488"/>
      <c r="G17" s="488"/>
      <c r="H17" s="489" t="s">
        <v>237</v>
      </c>
      <c r="I17" s="490"/>
      <c r="J17" s="490"/>
      <c r="K17" s="491"/>
      <c r="L17" s="37"/>
      <c r="M17" s="38" t="s">
        <v>22</v>
      </c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39"/>
      <c r="Y17" s="39"/>
      <c r="Z17" s="39"/>
      <c r="AA17" s="39"/>
      <c r="AB17" s="39"/>
      <c r="AC17" s="39"/>
      <c r="AD17" s="41"/>
      <c r="AE17" s="39"/>
      <c r="AF17" s="39"/>
      <c r="AG17" s="39"/>
      <c r="AH17" s="39"/>
      <c r="AI17" s="39"/>
      <c r="AJ17" s="39"/>
      <c r="AK17" s="42"/>
    </row>
    <row r="18" spans="1:37" ht="13.5" x14ac:dyDescent="0.3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1:37" x14ac:dyDescent="0.25">
      <c r="A19" s="44" t="s">
        <v>23</v>
      </c>
      <c r="B19" s="45"/>
      <c r="C19" s="46" t="s">
        <v>24</v>
      </c>
      <c r="D19" s="47"/>
      <c r="E19" s="47"/>
      <c r="F19" s="48"/>
      <c r="G19" s="49"/>
      <c r="H19" s="48"/>
      <c r="I19" s="46" t="s">
        <v>25</v>
      </c>
      <c r="J19" s="47"/>
      <c r="K19" s="49"/>
      <c r="L19" s="14"/>
      <c r="M19" s="14"/>
      <c r="N19" s="50" t="s">
        <v>26</v>
      </c>
      <c r="O19" s="14"/>
      <c r="P19" s="31"/>
      <c r="Q19" s="14"/>
      <c r="R19" s="14"/>
      <c r="S19" s="50" t="s">
        <v>27</v>
      </c>
      <c r="T19" s="14"/>
      <c r="U19" s="31"/>
      <c r="V19" s="14"/>
      <c r="W19" s="50" t="s">
        <v>28</v>
      </c>
      <c r="X19" s="15"/>
      <c r="Y19" s="15"/>
      <c r="Z19" s="31"/>
      <c r="AA19" s="14"/>
      <c r="AB19" s="14"/>
      <c r="AC19" s="50" t="s">
        <v>29</v>
      </c>
      <c r="AD19" s="14"/>
      <c r="AE19" s="31"/>
      <c r="AF19" s="14"/>
      <c r="AG19" s="50" t="s">
        <v>30</v>
      </c>
      <c r="AH19" s="15"/>
      <c r="AI19" s="15"/>
      <c r="AJ19" s="15"/>
      <c r="AK19" s="31"/>
    </row>
    <row r="20" spans="1:37" x14ac:dyDescent="0.25">
      <c r="A20" s="51" t="str">
        <f>IF(AF20="","","001")</f>
        <v>001</v>
      </c>
      <c r="B20" s="441">
        <v>13001</v>
      </c>
      <c r="C20" s="442"/>
      <c r="D20" s="442"/>
      <c r="E20" s="442"/>
      <c r="F20" s="442"/>
      <c r="G20" s="443"/>
      <c r="H20" s="447">
        <v>225</v>
      </c>
      <c r="I20" s="448"/>
      <c r="J20" s="448"/>
      <c r="K20" s="449"/>
      <c r="L20" s="450">
        <v>1</v>
      </c>
      <c r="M20" s="451"/>
      <c r="N20" s="451"/>
      <c r="O20" s="451"/>
      <c r="P20" s="452"/>
      <c r="Q20" s="441">
        <v>11104</v>
      </c>
      <c r="R20" s="442"/>
      <c r="S20" s="442"/>
      <c r="T20" s="442"/>
      <c r="U20" s="443"/>
      <c r="V20" s="453">
        <v>18</v>
      </c>
      <c r="W20" s="454"/>
      <c r="X20" s="454"/>
      <c r="Y20" s="454"/>
      <c r="Z20" s="455"/>
      <c r="AA20" s="450">
        <v>7102</v>
      </c>
      <c r="AB20" s="451"/>
      <c r="AC20" s="451"/>
      <c r="AD20" s="451"/>
      <c r="AE20" s="452"/>
      <c r="AF20" s="456">
        <f>+AF45</f>
        <v>264.82499999999999</v>
      </c>
      <c r="AG20" s="428"/>
      <c r="AH20" s="428"/>
      <c r="AI20" s="428"/>
      <c r="AJ20" s="428"/>
      <c r="AK20" s="457"/>
    </row>
    <row r="21" spans="1:37" x14ac:dyDescent="0.25">
      <c r="A21" s="52"/>
      <c r="B21" s="46" t="s">
        <v>31</v>
      </c>
      <c r="C21" s="47"/>
      <c r="D21" s="47"/>
      <c r="E21" s="47"/>
      <c r="F21" s="47"/>
      <c r="G21" s="47"/>
      <c r="H21" s="47"/>
      <c r="I21" s="47"/>
      <c r="J21" s="53"/>
      <c r="K21" s="54" t="s">
        <v>32</v>
      </c>
      <c r="L21" s="47"/>
      <c r="M21" s="47"/>
      <c r="N21" s="47"/>
      <c r="O21" s="55"/>
      <c r="P21" s="56" t="s">
        <v>33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9"/>
    </row>
    <row r="22" spans="1:37" x14ac:dyDescent="0.25">
      <c r="A22" s="57"/>
      <c r="B22" s="445"/>
      <c r="C22" s="373"/>
      <c r="D22" s="373"/>
      <c r="E22" s="373"/>
      <c r="F22" s="373"/>
      <c r="G22" s="373"/>
      <c r="H22" s="373"/>
      <c r="I22" s="373"/>
      <c r="J22" s="372"/>
      <c r="K22" s="446"/>
      <c r="L22" s="373"/>
      <c r="M22" s="373"/>
      <c r="N22" s="373"/>
      <c r="O22" s="372"/>
      <c r="P22" s="535" t="s">
        <v>240</v>
      </c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  <c r="AB22" s="536"/>
      <c r="AC22" s="536"/>
      <c r="AD22" s="536"/>
      <c r="AE22" s="536"/>
      <c r="AF22" s="536"/>
      <c r="AG22" s="536"/>
      <c r="AH22" s="536"/>
      <c r="AI22" s="536"/>
      <c r="AJ22" s="536"/>
      <c r="AK22" s="537"/>
    </row>
    <row r="23" spans="1:37" x14ac:dyDescent="0.25">
      <c r="A23" s="52"/>
      <c r="B23" s="58" t="s">
        <v>33</v>
      </c>
      <c r="C23" s="47"/>
      <c r="D23" s="47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</row>
    <row r="24" spans="1:37" ht="13" x14ac:dyDescent="0.3">
      <c r="A24" s="59"/>
      <c r="B24" s="444" t="s">
        <v>250</v>
      </c>
      <c r="C24" s="541"/>
      <c r="D24" s="541"/>
      <c r="E24" s="541"/>
      <c r="F24" s="541"/>
      <c r="G24" s="541"/>
      <c r="H24" s="541"/>
      <c r="I24" s="542"/>
      <c r="J24" s="444"/>
      <c r="K24" s="373"/>
      <c r="L24" s="373"/>
      <c r="M24" s="373"/>
      <c r="N24" s="373"/>
      <c r="O24" s="372"/>
      <c r="P24" s="444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2"/>
    </row>
    <row r="25" spans="1:37" ht="13.5" x14ac:dyDescent="0.3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</row>
    <row r="26" spans="1:37" x14ac:dyDescent="0.25">
      <c r="A26" s="44" t="s">
        <v>23</v>
      </c>
      <c r="B26" s="45"/>
      <c r="C26" s="46" t="s">
        <v>24</v>
      </c>
      <c r="D26" s="47"/>
      <c r="E26" s="47"/>
      <c r="F26" s="48"/>
      <c r="G26" s="49"/>
      <c r="H26" s="48"/>
      <c r="I26" s="46" t="s">
        <v>25</v>
      </c>
      <c r="J26" s="47"/>
      <c r="K26" s="49"/>
      <c r="L26" s="48"/>
      <c r="M26" s="48"/>
      <c r="N26" s="46" t="s">
        <v>26</v>
      </c>
      <c r="O26" s="48"/>
      <c r="P26" s="49"/>
      <c r="Q26" s="48"/>
      <c r="R26" s="48"/>
      <c r="S26" s="46" t="s">
        <v>27</v>
      </c>
      <c r="T26" s="48"/>
      <c r="U26" s="49"/>
      <c r="V26" s="48"/>
      <c r="W26" s="46" t="s">
        <v>28</v>
      </c>
      <c r="X26" s="47"/>
      <c r="Y26" s="47"/>
      <c r="Z26" s="49"/>
      <c r="AA26" s="48"/>
      <c r="AB26" s="48"/>
      <c r="AC26" s="46" t="s">
        <v>29</v>
      </c>
      <c r="AD26" s="48"/>
      <c r="AE26" s="49"/>
      <c r="AF26" s="48"/>
      <c r="AG26" s="46" t="s">
        <v>30</v>
      </c>
      <c r="AH26" s="47"/>
      <c r="AI26" s="47"/>
      <c r="AJ26" s="47"/>
      <c r="AK26" s="49"/>
    </row>
    <row r="27" spans="1:37" x14ac:dyDescent="0.25">
      <c r="A27" s="51" t="str">
        <f>IF(AF27="","","002")</f>
        <v>002</v>
      </c>
      <c r="B27" s="441">
        <f t="shared" ref="B27" si="0">$B$20</f>
        <v>13001</v>
      </c>
      <c r="C27" s="442"/>
      <c r="D27" s="442"/>
      <c r="E27" s="442"/>
      <c r="F27" s="442"/>
      <c r="G27" s="443"/>
      <c r="H27" s="447">
        <v>225</v>
      </c>
      <c r="I27" s="448"/>
      <c r="J27" s="448"/>
      <c r="K27" s="449"/>
      <c r="L27" s="450">
        <f t="shared" ref="L27" si="1">$L$20</f>
        <v>1</v>
      </c>
      <c r="M27" s="451"/>
      <c r="N27" s="451"/>
      <c r="O27" s="451"/>
      <c r="P27" s="452"/>
      <c r="Q27" s="441">
        <f t="shared" ref="Q27" si="2">$Q$20</f>
        <v>11104</v>
      </c>
      <c r="R27" s="442"/>
      <c r="S27" s="442"/>
      <c r="T27" s="442"/>
      <c r="U27" s="443"/>
      <c r="V27" s="453">
        <f t="shared" ref="V27" si="3">$V$20</f>
        <v>18</v>
      </c>
      <c r="W27" s="454"/>
      <c r="X27" s="454"/>
      <c r="Y27" s="454"/>
      <c r="Z27" s="455"/>
      <c r="AA27" s="450">
        <v>7105</v>
      </c>
      <c r="AB27" s="451"/>
      <c r="AC27" s="451"/>
      <c r="AD27" s="451"/>
      <c r="AE27" s="452"/>
      <c r="AF27" s="456">
        <f>+AF47+AF48+AF49-FrontPg2!AF10</f>
        <v>45.04</v>
      </c>
      <c r="AG27" s="428"/>
      <c r="AH27" s="428"/>
      <c r="AI27" s="428"/>
      <c r="AJ27" s="428"/>
      <c r="AK27" s="457"/>
    </row>
    <row r="28" spans="1:37" x14ac:dyDescent="0.25">
      <c r="A28" s="52"/>
      <c r="B28" s="46" t="s">
        <v>31</v>
      </c>
      <c r="C28" s="47"/>
      <c r="D28" s="47"/>
      <c r="E28" s="47"/>
      <c r="F28" s="47"/>
      <c r="G28" s="47"/>
      <c r="H28" s="47"/>
      <c r="I28" s="47"/>
      <c r="J28" s="53"/>
      <c r="K28" s="54" t="s">
        <v>32</v>
      </c>
      <c r="L28" s="47"/>
      <c r="M28" s="47"/>
      <c r="N28" s="47"/>
      <c r="O28" s="55"/>
      <c r="P28" s="56" t="s">
        <v>33</v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</row>
    <row r="29" spans="1:37" x14ac:dyDescent="0.25">
      <c r="A29" s="57"/>
      <c r="B29" s="445"/>
      <c r="C29" s="373"/>
      <c r="D29" s="373"/>
      <c r="E29" s="373"/>
      <c r="F29" s="373"/>
      <c r="G29" s="373"/>
      <c r="H29" s="373"/>
      <c r="I29" s="373"/>
      <c r="J29" s="372"/>
      <c r="K29" s="446"/>
      <c r="L29" s="373"/>
      <c r="M29" s="373"/>
      <c r="N29" s="373"/>
      <c r="O29" s="372"/>
      <c r="P29" s="535" t="s">
        <v>241</v>
      </c>
      <c r="Q29" s="536"/>
      <c r="R29" s="536"/>
      <c r="S29" s="536"/>
      <c r="T29" s="536"/>
      <c r="U29" s="536"/>
      <c r="V29" s="536"/>
      <c r="W29" s="536"/>
      <c r="X29" s="536"/>
      <c r="Y29" s="536"/>
      <c r="Z29" s="536"/>
      <c r="AA29" s="536"/>
      <c r="AB29" s="536"/>
      <c r="AC29" s="536"/>
      <c r="AD29" s="536"/>
      <c r="AE29" s="536"/>
      <c r="AF29" s="536"/>
      <c r="AG29" s="536"/>
      <c r="AH29" s="536"/>
      <c r="AI29" s="536"/>
      <c r="AJ29" s="536"/>
      <c r="AK29" s="537"/>
    </row>
    <row r="30" spans="1:37" x14ac:dyDescent="0.25">
      <c r="A30" s="52"/>
      <c r="B30" s="58" t="s">
        <v>33</v>
      </c>
      <c r="C30" s="47"/>
      <c r="D30" s="47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</row>
    <row r="31" spans="1:37" ht="13" x14ac:dyDescent="0.3">
      <c r="A31" s="59"/>
      <c r="B31" s="444" t="str">
        <f t="shared" ref="B31" si="4">$B$24</f>
        <v>Org: 1400</v>
      </c>
      <c r="C31" s="373"/>
      <c r="D31" s="373"/>
      <c r="E31" s="373"/>
      <c r="F31" s="373"/>
      <c r="G31" s="373"/>
      <c r="H31" s="373"/>
      <c r="I31" s="372"/>
      <c r="J31" s="444"/>
      <c r="K31" s="373"/>
      <c r="L31" s="373"/>
      <c r="M31" s="373"/>
      <c r="N31" s="373"/>
      <c r="O31" s="372"/>
      <c r="P31" s="444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2"/>
    </row>
    <row r="32" spans="1:37" ht="13.5" x14ac:dyDescent="0.3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</row>
    <row r="33" spans="1:37" x14ac:dyDescent="0.25">
      <c r="A33" s="44" t="s">
        <v>23</v>
      </c>
      <c r="B33" s="45"/>
      <c r="C33" s="46" t="s">
        <v>24</v>
      </c>
      <c r="D33" s="47"/>
      <c r="E33" s="47"/>
      <c r="F33" s="48"/>
      <c r="G33" s="49"/>
      <c r="H33" s="48"/>
      <c r="I33" s="46" t="s">
        <v>25</v>
      </c>
      <c r="J33" s="47"/>
      <c r="K33" s="49"/>
      <c r="L33" s="48"/>
      <c r="M33" s="48"/>
      <c r="N33" s="46" t="s">
        <v>26</v>
      </c>
      <c r="O33" s="48"/>
      <c r="P33" s="49"/>
      <c r="Q33" s="48"/>
      <c r="R33" s="48"/>
      <c r="S33" s="46" t="s">
        <v>27</v>
      </c>
      <c r="T33" s="48"/>
      <c r="U33" s="49"/>
      <c r="V33" s="48"/>
      <c r="W33" s="46" t="s">
        <v>28</v>
      </c>
      <c r="X33" s="47"/>
      <c r="Y33" s="47"/>
      <c r="Z33" s="49"/>
      <c r="AA33" s="48"/>
      <c r="AB33" s="48"/>
      <c r="AC33" s="46" t="s">
        <v>29</v>
      </c>
      <c r="AD33" s="48"/>
      <c r="AE33" s="49"/>
      <c r="AF33" s="48"/>
      <c r="AG33" s="46" t="s">
        <v>30</v>
      </c>
      <c r="AH33" s="47"/>
      <c r="AI33" s="47"/>
      <c r="AJ33" s="47"/>
      <c r="AK33" s="49"/>
    </row>
    <row r="34" spans="1:37" x14ac:dyDescent="0.25">
      <c r="A34" s="51" t="str">
        <f>IF(AF34="","","003")</f>
        <v>003</v>
      </c>
      <c r="B34" s="441">
        <f t="shared" ref="B34" si="5">$B$20</f>
        <v>13001</v>
      </c>
      <c r="C34" s="442"/>
      <c r="D34" s="442"/>
      <c r="E34" s="442"/>
      <c r="F34" s="442"/>
      <c r="G34" s="443"/>
      <c r="H34" s="447">
        <v>225</v>
      </c>
      <c r="I34" s="448"/>
      <c r="J34" s="448"/>
      <c r="K34" s="449"/>
      <c r="L34" s="450">
        <f t="shared" ref="L34" si="6">$L$20</f>
        <v>1</v>
      </c>
      <c r="M34" s="451"/>
      <c r="N34" s="451"/>
      <c r="O34" s="451"/>
      <c r="P34" s="452"/>
      <c r="Q34" s="441">
        <f t="shared" ref="Q34" si="7">$Q$20</f>
        <v>11104</v>
      </c>
      <c r="R34" s="442"/>
      <c r="S34" s="442"/>
      <c r="T34" s="442"/>
      <c r="U34" s="443"/>
      <c r="V34" s="453">
        <f t="shared" ref="V34" si="8">$V$20</f>
        <v>18</v>
      </c>
      <c r="W34" s="454"/>
      <c r="X34" s="454"/>
      <c r="Y34" s="454"/>
      <c r="Z34" s="455"/>
      <c r="AA34" s="450">
        <v>7106</v>
      </c>
      <c r="AB34" s="451"/>
      <c r="AC34" s="451"/>
      <c r="AD34" s="451"/>
      <c r="AE34" s="452"/>
      <c r="AF34" s="456">
        <f>+AF46</f>
        <v>269.82</v>
      </c>
      <c r="AG34" s="428"/>
      <c r="AH34" s="428"/>
      <c r="AI34" s="428"/>
      <c r="AJ34" s="428"/>
      <c r="AK34" s="457"/>
    </row>
    <row r="35" spans="1:37" x14ac:dyDescent="0.25">
      <c r="A35" s="52"/>
      <c r="B35" s="46" t="s">
        <v>31</v>
      </c>
      <c r="C35" s="47"/>
      <c r="D35" s="47"/>
      <c r="E35" s="47"/>
      <c r="F35" s="47"/>
      <c r="G35" s="47"/>
      <c r="H35" s="47"/>
      <c r="I35" s="47"/>
      <c r="J35" s="53"/>
      <c r="K35" s="54" t="s">
        <v>32</v>
      </c>
      <c r="L35" s="47"/>
      <c r="M35" s="47"/>
      <c r="N35" s="47"/>
      <c r="O35" s="55"/>
      <c r="P35" s="56" t="s">
        <v>33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9"/>
    </row>
    <row r="36" spans="1:37" x14ac:dyDescent="0.25">
      <c r="A36" s="57"/>
      <c r="B36" s="445"/>
      <c r="C36" s="373"/>
      <c r="D36" s="373"/>
      <c r="E36" s="373"/>
      <c r="F36" s="373"/>
      <c r="G36" s="373"/>
      <c r="H36" s="373"/>
      <c r="I36" s="373"/>
      <c r="J36" s="372"/>
      <c r="K36" s="446"/>
      <c r="L36" s="373"/>
      <c r="M36" s="373"/>
      <c r="N36" s="373"/>
      <c r="O36" s="372"/>
      <c r="P36" s="535" t="s">
        <v>242</v>
      </c>
      <c r="Q36" s="536"/>
      <c r="R36" s="536"/>
      <c r="S36" s="536"/>
      <c r="T36" s="536"/>
      <c r="U36" s="536"/>
      <c r="V36" s="536"/>
      <c r="W36" s="536"/>
      <c r="X36" s="536"/>
      <c r="Y36" s="536"/>
      <c r="Z36" s="536"/>
      <c r="AA36" s="536"/>
      <c r="AB36" s="536"/>
      <c r="AC36" s="536"/>
      <c r="AD36" s="536"/>
      <c r="AE36" s="536"/>
      <c r="AF36" s="536"/>
      <c r="AG36" s="536"/>
      <c r="AH36" s="536"/>
      <c r="AI36" s="536"/>
      <c r="AJ36" s="536"/>
      <c r="AK36" s="537"/>
    </row>
    <row r="37" spans="1:37" x14ac:dyDescent="0.25">
      <c r="A37" s="52"/>
      <c r="B37" s="58" t="s">
        <v>33</v>
      </c>
      <c r="C37" s="47"/>
      <c r="D37" s="47"/>
      <c r="E37" s="47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9"/>
    </row>
    <row r="38" spans="1:37" ht="13" x14ac:dyDescent="0.3">
      <c r="A38" s="59"/>
      <c r="B38" s="444" t="str">
        <f t="shared" ref="B38" si="9">$B$24</f>
        <v>Org: 1400</v>
      </c>
      <c r="C38" s="373"/>
      <c r="D38" s="373"/>
      <c r="E38" s="373"/>
      <c r="F38" s="373"/>
      <c r="G38" s="373"/>
      <c r="H38" s="373"/>
      <c r="I38" s="372"/>
      <c r="J38" s="444"/>
      <c r="K38" s="373"/>
      <c r="L38" s="373"/>
      <c r="M38" s="373"/>
      <c r="N38" s="373"/>
      <c r="O38" s="372"/>
      <c r="P38" s="444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2"/>
    </row>
    <row r="39" spans="1:37" ht="13.5" x14ac:dyDescent="0.3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 x14ac:dyDescent="0.25">
      <c r="A40" s="26" t="s">
        <v>34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4"/>
      <c r="O40" s="60" t="s">
        <v>35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4"/>
    </row>
    <row r="41" spans="1:37" x14ac:dyDescent="0.25">
      <c r="A41" s="437">
        <v>43055</v>
      </c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9"/>
      <c r="O41" s="384" t="s">
        <v>212</v>
      </c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8"/>
    </row>
    <row r="42" spans="1:37" x14ac:dyDescent="0.25">
      <c r="A42" s="61" t="s">
        <v>36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9"/>
      <c r="AE42" s="1"/>
      <c r="AF42" s="48"/>
      <c r="AG42" s="1"/>
      <c r="AH42" s="62" t="s">
        <v>30</v>
      </c>
      <c r="AI42" s="1"/>
      <c r="AJ42" s="48"/>
      <c r="AK42" s="49"/>
    </row>
    <row r="43" spans="1:37" ht="13" thickBot="1" x14ac:dyDescent="0.3">
      <c r="A43" s="63"/>
      <c r="B43" s="64" t="s">
        <v>37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9"/>
      <c r="AE43" s="48"/>
      <c r="AF43" s="65"/>
      <c r="AG43" s="47"/>
      <c r="AH43" s="47"/>
      <c r="AI43" s="47"/>
      <c r="AJ43" s="47"/>
      <c r="AK43" s="49"/>
    </row>
    <row r="44" spans="1:37" ht="13" thickBot="1" x14ac:dyDescent="0.3">
      <c r="A44" s="63"/>
      <c r="B44" s="66" t="s">
        <v>38</v>
      </c>
      <c r="C44" s="48"/>
      <c r="D44" s="48"/>
      <c r="E44" s="48"/>
      <c r="F44" s="48"/>
      <c r="G44" s="48"/>
      <c r="H44" s="48"/>
      <c r="I44" s="48"/>
      <c r="J44" s="48"/>
      <c r="K44" s="67" t="s">
        <v>39</v>
      </c>
      <c r="L44" s="424"/>
      <c r="M44" s="425"/>
      <c r="N44" s="426"/>
      <c r="O44" s="48"/>
      <c r="P44" s="48"/>
      <c r="Q44" s="67" t="s">
        <v>40</v>
      </c>
      <c r="R44" s="424"/>
      <c r="S44" s="425"/>
      <c r="T44" s="425"/>
      <c r="U44" s="426"/>
      <c r="V44" s="68"/>
      <c r="W44" s="67"/>
      <c r="X44" s="69" t="s">
        <v>41</v>
      </c>
      <c r="Y44" s="424"/>
      <c r="Z44" s="425"/>
      <c r="AA44" s="426"/>
      <c r="AB44" s="48"/>
      <c r="AC44" s="48"/>
      <c r="AD44" s="49"/>
      <c r="AE44" s="48"/>
      <c r="AF44" s="420">
        <f>SUM(L44,R44,Y44)</f>
        <v>0</v>
      </c>
      <c r="AG44" s="396"/>
      <c r="AH44" s="396"/>
      <c r="AI44" s="396"/>
      <c r="AJ44" s="396"/>
      <c r="AK44" s="49"/>
    </row>
    <row r="45" spans="1:37" ht="13" thickBot="1" x14ac:dyDescent="0.3">
      <c r="A45" s="63"/>
      <c r="B45" s="66" t="s">
        <v>42</v>
      </c>
      <c r="C45" s="48"/>
      <c r="D45" s="48"/>
      <c r="E45" s="48"/>
      <c r="F45" s="48"/>
      <c r="G45" s="48"/>
      <c r="H45" s="48"/>
      <c r="I45" s="434">
        <f>+BackPg1!V62+BackPg2!O58</f>
        <v>495</v>
      </c>
      <c r="J45" s="435"/>
      <c r="K45" s="436"/>
      <c r="L45" s="48"/>
      <c r="M45" s="70" t="s">
        <v>43</v>
      </c>
      <c r="N45" s="48"/>
      <c r="O45" s="48"/>
      <c r="P45" s="48"/>
      <c r="Q45" s="71"/>
      <c r="R45" s="48"/>
      <c r="S45" s="48"/>
      <c r="T45" s="48"/>
      <c r="U45" s="72"/>
      <c r="V45" s="73"/>
      <c r="W45" s="417">
        <v>0.53500000000000003</v>
      </c>
      <c r="X45" s="418"/>
      <c r="Y45" s="419"/>
      <c r="Z45" s="48"/>
      <c r="AA45" s="48"/>
      <c r="AB45" s="48"/>
      <c r="AC45" s="48"/>
      <c r="AD45" s="49"/>
      <c r="AE45" s="48"/>
      <c r="AF45" s="420">
        <f>SUM(I45*W45)</f>
        <v>264.82499999999999</v>
      </c>
      <c r="AG45" s="396"/>
      <c r="AH45" s="396"/>
      <c r="AI45" s="396"/>
      <c r="AJ45" s="396"/>
      <c r="AK45" s="49"/>
    </row>
    <row r="46" spans="1:37" ht="13.5" thickBot="1" x14ac:dyDescent="0.35">
      <c r="A46" s="63"/>
      <c r="B46" s="66" t="s">
        <v>44</v>
      </c>
      <c r="C46" s="48"/>
      <c r="D46" s="48"/>
      <c r="E46" s="48"/>
      <c r="F46" s="19"/>
      <c r="G46" s="19"/>
      <c r="H46" s="19"/>
      <c r="I46" s="421" t="s">
        <v>132</v>
      </c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3"/>
      <c r="AE46" s="48"/>
      <c r="AF46" s="420">
        <f>+BackPg1!N23+BackPg1!S23</f>
        <v>269.82</v>
      </c>
      <c r="AG46" s="396"/>
      <c r="AH46" s="396"/>
      <c r="AI46" s="396"/>
      <c r="AJ46" s="396"/>
      <c r="AK46" s="49"/>
    </row>
    <row r="47" spans="1:37" ht="13" thickBot="1" x14ac:dyDescent="0.3">
      <c r="A47" s="63"/>
      <c r="B47" s="75" t="s">
        <v>45</v>
      </c>
      <c r="C47" s="48"/>
      <c r="D47" s="48"/>
      <c r="E47" s="48"/>
      <c r="F47" s="427" t="s">
        <v>238</v>
      </c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10"/>
      <c r="AE47" s="48"/>
      <c r="AF47" s="428">
        <v>6</v>
      </c>
      <c r="AG47" s="396"/>
      <c r="AH47" s="396"/>
      <c r="AI47" s="396"/>
      <c r="AJ47" s="396"/>
      <c r="AK47" s="49"/>
    </row>
    <row r="48" spans="1:37" ht="13" thickBot="1" x14ac:dyDescent="0.3">
      <c r="A48" s="63"/>
      <c r="B48" s="75" t="s">
        <v>46</v>
      </c>
      <c r="C48" s="48"/>
      <c r="D48" s="48"/>
      <c r="E48" s="48"/>
      <c r="F48" s="14"/>
      <c r="G48" s="14"/>
      <c r="H48" s="14"/>
      <c r="I48" s="14"/>
      <c r="K48" s="306" t="s">
        <v>210</v>
      </c>
      <c r="L48" s="307"/>
      <c r="M48" s="307"/>
      <c r="N48" s="307"/>
      <c r="O48" s="307"/>
      <c r="P48" s="307"/>
      <c r="Q48" s="307"/>
      <c r="R48" s="307"/>
      <c r="S48" s="307"/>
      <c r="T48" s="429">
        <f>SUM(BackPg1!L8:L22)*0.06</f>
        <v>12.959999999999999</v>
      </c>
      <c r="U48" s="430"/>
      <c r="V48" s="431"/>
      <c r="W48" s="311"/>
      <c r="X48" s="310" t="s">
        <v>211</v>
      </c>
      <c r="Y48" s="305"/>
      <c r="Z48" s="429">
        <v>11.54</v>
      </c>
      <c r="AA48" s="432"/>
      <c r="AB48" s="433"/>
      <c r="AC48" s="312"/>
      <c r="AD48" s="31"/>
      <c r="AE48" s="48"/>
      <c r="AF48" s="395">
        <f>+T48+Z48</f>
        <v>24.5</v>
      </c>
      <c r="AG48" s="396"/>
      <c r="AH48" s="396"/>
      <c r="AI48" s="396"/>
      <c r="AJ48" s="396"/>
      <c r="AK48" s="49"/>
    </row>
    <row r="49" spans="1:37" ht="13" thickBot="1" x14ac:dyDescent="0.3">
      <c r="A49" s="63"/>
      <c r="B49" s="75"/>
      <c r="C49" s="392" t="s">
        <v>239</v>
      </c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4"/>
      <c r="AD49" s="49"/>
      <c r="AE49" s="48"/>
      <c r="AF49" s="395">
        <f>20+7.5</f>
        <v>27.5</v>
      </c>
      <c r="AG49" s="396"/>
      <c r="AH49" s="396"/>
      <c r="AI49" s="396"/>
      <c r="AJ49" s="396"/>
      <c r="AK49" s="49"/>
    </row>
    <row r="50" spans="1:37" ht="13" thickBot="1" x14ac:dyDescent="0.3">
      <c r="A50" s="63"/>
      <c r="B50" s="64" t="s">
        <v>47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9"/>
      <c r="AE50" s="48"/>
      <c r="AF50" s="420"/>
      <c r="AG50" s="396"/>
      <c r="AH50" s="396"/>
      <c r="AI50" s="396"/>
      <c r="AJ50" s="396"/>
      <c r="AK50" s="49"/>
    </row>
    <row r="51" spans="1:37" ht="13" thickBot="1" x14ac:dyDescent="0.3">
      <c r="A51" s="63"/>
      <c r="B51" s="75" t="s">
        <v>48</v>
      </c>
      <c r="C51" s="48"/>
      <c r="D51" s="48"/>
      <c r="E51" s="48"/>
      <c r="F51" s="48"/>
      <c r="G51" s="48"/>
      <c r="H51" s="48"/>
      <c r="I51" s="48"/>
      <c r="J51" s="48"/>
      <c r="K51" s="67" t="s">
        <v>39</v>
      </c>
      <c r="L51" s="424"/>
      <c r="M51" s="425"/>
      <c r="N51" s="426"/>
      <c r="O51" s="48"/>
      <c r="P51" s="48"/>
      <c r="Q51" s="67" t="s">
        <v>40</v>
      </c>
      <c r="R51" s="424"/>
      <c r="S51" s="425"/>
      <c r="T51" s="425"/>
      <c r="U51" s="426"/>
      <c r="V51" s="68"/>
      <c r="W51" s="67"/>
      <c r="X51" s="69" t="s">
        <v>41</v>
      </c>
      <c r="Y51" s="424"/>
      <c r="Z51" s="425"/>
      <c r="AA51" s="426"/>
      <c r="AB51" s="48"/>
      <c r="AC51" s="48"/>
      <c r="AD51" s="49"/>
      <c r="AE51" s="48"/>
      <c r="AF51" s="420">
        <f>SUM(L51,R51,Y51)</f>
        <v>0</v>
      </c>
      <c r="AG51" s="396"/>
      <c r="AH51" s="396"/>
      <c r="AI51" s="396"/>
      <c r="AJ51" s="396"/>
      <c r="AK51" s="49"/>
    </row>
    <row r="52" spans="1:37" ht="13" thickBot="1" x14ac:dyDescent="0.3">
      <c r="A52" s="63"/>
      <c r="B52" s="75" t="s">
        <v>42</v>
      </c>
      <c r="C52" s="48"/>
      <c r="D52" s="48"/>
      <c r="E52" s="48"/>
      <c r="F52" s="48"/>
      <c r="G52" s="48"/>
      <c r="H52" s="48"/>
      <c r="I52" s="414">
        <f>+BackPg1!W62+BackPg2!P58</f>
        <v>0</v>
      </c>
      <c r="J52" s="415"/>
      <c r="K52" s="416"/>
      <c r="L52" s="48"/>
      <c r="M52" s="76" t="s">
        <v>43</v>
      </c>
      <c r="N52" s="48"/>
      <c r="O52" s="48"/>
      <c r="P52" s="48"/>
      <c r="Q52" s="77"/>
      <c r="R52" s="48"/>
      <c r="S52" s="48"/>
      <c r="T52" s="48"/>
      <c r="U52" s="72"/>
      <c r="V52" s="73"/>
      <c r="W52" s="417">
        <v>0.53500000000000003</v>
      </c>
      <c r="X52" s="418"/>
      <c r="Y52" s="419"/>
      <c r="Z52" s="48"/>
      <c r="AA52" s="48"/>
      <c r="AB52" s="48"/>
      <c r="AC52" s="48"/>
      <c r="AD52" s="49"/>
      <c r="AE52" s="48"/>
      <c r="AF52" s="420">
        <f>SUM(I52*W52)</f>
        <v>0</v>
      </c>
      <c r="AG52" s="396"/>
      <c r="AH52" s="396"/>
      <c r="AI52" s="396"/>
      <c r="AJ52" s="396"/>
      <c r="AK52" s="49"/>
    </row>
    <row r="53" spans="1:37" ht="13.5" thickBot="1" x14ac:dyDescent="0.35">
      <c r="A53" s="63"/>
      <c r="B53" s="75" t="s">
        <v>44</v>
      </c>
      <c r="C53" s="48"/>
      <c r="D53" s="48"/>
      <c r="E53" s="48"/>
      <c r="F53" s="19"/>
      <c r="G53" s="19"/>
      <c r="H53" s="19"/>
      <c r="I53" s="421" t="s">
        <v>133</v>
      </c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3"/>
      <c r="AE53" s="48"/>
      <c r="AF53" s="420">
        <f>+BackPg1!N40+BackPg1!T40</f>
        <v>0</v>
      </c>
      <c r="AG53" s="396"/>
      <c r="AH53" s="396"/>
      <c r="AI53" s="396"/>
      <c r="AJ53" s="396"/>
      <c r="AK53" s="49"/>
    </row>
    <row r="54" spans="1:37" ht="13" thickBot="1" x14ac:dyDescent="0.3">
      <c r="A54" s="63"/>
      <c r="B54" s="75" t="s">
        <v>45</v>
      </c>
      <c r="C54" s="48"/>
      <c r="D54" s="48"/>
      <c r="E54" s="48"/>
      <c r="F54" s="408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09"/>
      <c r="AC54" s="409"/>
      <c r="AD54" s="410"/>
      <c r="AE54" s="48"/>
      <c r="AF54" s="395"/>
      <c r="AG54" s="396"/>
      <c r="AH54" s="396"/>
      <c r="AI54" s="396"/>
      <c r="AJ54" s="396"/>
      <c r="AK54" s="49"/>
    </row>
    <row r="55" spans="1:37" ht="13" thickBot="1" x14ac:dyDescent="0.3">
      <c r="A55" s="63"/>
      <c r="B55" s="75" t="s">
        <v>49</v>
      </c>
      <c r="C55" s="48"/>
      <c r="D55" s="48"/>
      <c r="E55" s="48"/>
      <c r="F55" s="14"/>
      <c r="G55" s="14"/>
      <c r="H55" s="14"/>
      <c r="I55" s="14"/>
      <c r="J55" s="14"/>
      <c r="K55" s="41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3"/>
      <c r="AD55" s="31"/>
      <c r="AE55" s="48"/>
      <c r="AF55" s="395"/>
      <c r="AG55" s="396"/>
      <c r="AH55" s="396"/>
      <c r="AI55" s="396"/>
      <c r="AJ55" s="396"/>
      <c r="AK55" s="49"/>
    </row>
    <row r="56" spans="1:37" ht="13" thickBot="1" x14ac:dyDescent="0.3">
      <c r="A56" s="63"/>
      <c r="B56" s="78"/>
      <c r="C56" s="392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3"/>
      <c r="AB56" s="393"/>
      <c r="AC56" s="394"/>
      <c r="AD56" s="49"/>
      <c r="AE56" s="48"/>
      <c r="AF56" s="395"/>
      <c r="AG56" s="396"/>
      <c r="AH56" s="396"/>
      <c r="AI56" s="396"/>
      <c r="AJ56" s="396"/>
      <c r="AK56" s="49"/>
    </row>
    <row r="57" spans="1:37" x14ac:dyDescent="0.25">
      <c r="A57" s="2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4"/>
      <c r="AE57" s="1"/>
      <c r="AF57" s="1"/>
      <c r="AG57" s="1"/>
      <c r="AH57" s="1"/>
      <c r="AI57" s="1"/>
      <c r="AJ57" s="1"/>
      <c r="AK57" s="24"/>
    </row>
    <row r="58" spans="1:37" x14ac:dyDescent="0.25">
      <c r="A58" s="2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79" t="s">
        <v>50</v>
      </c>
      <c r="AE58" s="1"/>
      <c r="AF58" s="397">
        <f>SUM(AF44:AF56)</f>
        <v>592.64499999999998</v>
      </c>
      <c r="AG58" s="397"/>
      <c r="AH58" s="397"/>
      <c r="AI58" s="397"/>
      <c r="AJ58" s="397"/>
      <c r="AK58" s="24"/>
    </row>
    <row r="59" spans="1:37" x14ac:dyDescent="0.25">
      <c r="A59" s="80" t="s">
        <v>51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9"/>
    </row>
    <row r="60" spans="1:37" x14ac:dyDescent="0.25">
      <c r="A60" s="25"/>
      <c r="B60" s="1"/>
      <c r="C60" s="81" t="s">
        <v>52</v>
      </c>
      <c r="D60" s="1"/>
      <c r="E60" s="1"/>
      <c r="F60" s="1"/>
      <c r="G60" s="1"/>
      <c r="H60" s="1"/>
      <c r="I60" s="1"/>
      <c r="J60" s="1"/>
      <c r="K60" s="1"/>
      <c r="L60" s="8"/>
      <c r="N60" s="24"/>
      <c r="O60" s="82" t="s">
        <v>53</v>
      </c>
      <c r="P60" s="1"/>
      <c r="Q60" s="1"/>
      <c r="R60" s="1"/>
      <c r="S60" s="24"/>
      <c r="T60" s="1"/>
      <c r="U60" s="1"/>
      <c r="V60" s="27" t="s">
        <v>54</v>
      </c>
      <c r="W60" s="1"/>
      <c r="X60" s="1"/>
      <c r="Y60" s="1"/>
      <c r="Z60" s="1"/>
      <c r="AA60" s="1"/>
      <c r="AB60" s="1"/>
      <c r="AC60" s="1"/>
      <c r="AD60" s="8"/>
      <c r="AF60" s="8"/>
      <c r="AG60" s="83"/>
      <c r="AH60" s="84" t="s">
        <v>53</v>
      </c>
      <c r="AI60" s="1"/>
      <c r="AJ60" s="1"/>
      <c r="AK60" s="24"/>
    </row>
    <row r="61" spans="1:37" ht="13.5" x14ac:dyDescent="0.35">
      <c r="A61" s="85" t="s">
        <v>21</v>
      </c>
      <c r="B61" s="1"/>
      <c r="D61" s="1"/>
      <c r="E61" s="1"/>
      <c r="F61" s="1"/>
      <c r="G61" s="1"/>
      <c r="H61" s="1"/>
      <c r="I61" s="1"/>
      <c r="J61" s="1"/>
      <c r="K61" s="1"/>
      <c r="L61" s="8"/>
      <c r="M61" s="1"/>
      <c r="N61" s="24"/>
      <c r="O61" s="398"/>
      <c r="P61" s="399"/>
      <c r="Q61" s="399"/>
      <c r="R61" s="399"/>
      <c r="S61" s="400"/>
      <c r="T61" s="85" t="s">
        <v>21</v>
      </c>
      <c r="U61" s="1"/>
      <c r="V61" s="1"/>
      <c r="W61" s="1"/>
      <c r="X61" s="1"/>
      <c r="Y61" s="1"/>
      <c r="Z61" s="1"/>
      <c r="AA61" s="1"/>
      <c r="AB61" s="1"/>
      <c r="AC61" s="1"/>
      <c r="AD61" s="8"/>
      <c r="AE61" s="8"/>
      <c r="AF61" s="8"/>
      <c r="AG61" s="24"/>
      <c r="AH61" s="404"/>
      <c r="AI61" s="405"/>
      <c r="AJ61" s="405"/>
      <c r="AK61" s="406"/>
    </row>
    <row r="62" spans="1:37" ht="13" x14ac:dyDescent="0.25">
      <c r="A62" s="87" t="s">
        <v>22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8"/>
      <c r="O62" s="401"/>
      <c r="P62" s="402"/>
      <c r="Q62" s="402"/>
      <c r="R62" s="402"/>
      <c r="S62" s="403"/>
      <c r="T62" s="87" t="s">
        <v>22</v>
      </c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89"/>
      <c r="AG62" s="90"/>
      <c r="AH62" s="407"/>
      <c r="AI62" s="385"/>
      <c r="AJ62" s="385"/>
      <c r="AK62" s="386"/>
    </row>
    <row r="63" spans="1:37" x14ac:dyDescent="0.25">
      <c r="A63" s="18" t="s">
        <v>55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4"/>
      <c r="T63" s="21" t="s">
        <v>56</v>
      </c>
      <c r="U63" s="1"/>
      <c r="V63" s="1"/>
      <c r="W63" s="1"/>
      <c r="X63" s="1"/>
      <c r="Y63" s="1"/>
      <c r="Z63" s="1"/>
      <c r="AA63" s="1"/>
      <c r="AB63" s="24"/>
      <c r="AC63" s="91" t="s">
        <v>57</v>
      </c>
      <c r="AD63" s="1"/>
      <c r="AE63" s="8"/>
      <c r="AF63" s="1"/>
      <c r="AG63" s="1"/>
      <c r="AH63" s="1"/>
      <c r="AI63" s="1"/>
      <c r="AJ63" s="1"/>
      <c r="AK63" s="24"/>
    </row>
    <row r="64" spans="1:37" ht="13.5" x14ac:dyDescent="0.35">
      <c r="A64" s="378" t="s">
        <v>185</v>
      </c>
      <c r="B64" s="379"/>
      <c r="C64" s="379"/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80"/>
      <c r="T64" s="381" t="s">
        <v>186</v>
      </c>
      <c r="U64" s="382"/>
      <c r="V64" s="382"/>
      <c r="W64" s="382"/>
      <c r="X64" s="382"/>
      <c r="Y64" s="382"/>
      <c r="Z64" s="382"/>
      <c r="AA64" s="382"/>
      <c r="AB64" s="383"/>
      <c r="AC64" s="384"/>
      <c r="AD64" s="385"/>
      <c r="AE64" s="385"/>
      <c r="AF64" s="385"/>
      <c r="AG64" s="385"/>
      <c r="AH64" s="385"/>
      <c r="AI64" s="385"/>
      <c r="AJ64" s="385"/>
      <c r="AK64" s="386"/>
    </row>
    <row r="65" spans="1:37" ht="13.5" x14ac:dyDescent="0.35">
      <c r="A65" s="84" t="s">
        <v>58</v>
      </c>
      <c r="B65" s="1"/>
      <c r="C65" s="92" t="s">
        <v>21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4"/>
      <c r="T65" s="93" t="s">
        <v>59</v>
      </c>
      <c r="U65" s="1"/>
      <c r="V65" s="1"/>
      <c r="W65" s="1"/>
      <c r="X65" s="1"/>
      <c r="Y65" s="1"/>
      <c r="Z65" s="1"/>
      <c r="AA65" s="1"/>
      <c r="AB65" s="1"/>
      <c r="AC65" s="1"/>
      <c r="AD65" s="24"/>
      <c r="AE65" s="93" t="s">
        <v>53</v>
      </c>
      <c r="AF65" s="1"/>
      <c r="AG65" s="1"/>
      <c r="AH65" s="1"/>
      <c r="AI65" s="1"/>
      <c r="AJ65" s="1"/>
      <c r="AK65" s="24"/>
    </row>
    <row r="66" spans="1:37" ht="13.5" x14ac:dyDescent="0.35">
      <c r="A66" s="94" t="s">
        <v>60</v>
      </c>
      <c r="B66" s="14"/>
      <c r="C66" s="95" t="s">
        <v>22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31"/>
      <c r="T66" s="384"/>
      <c r="U66" s="387"/>
      <c r="V66" s="387"/>
      <c r="W66" s="387"/>
      <c r="X66" s="387"/>
      <c r="Y66" s="387"/>
      <c r="Z66" s="387"/>
      <c r="AA66" s="387"/>
      <c r="AB66" s="387"/>
      <c r="AC66" s="387"/>
      <c r="AD66" s="388"/>
      <c r="AE66" s="389"/>
      <c r="AF66" s="390"/>
      <c r="AG66" s="390"/>
      <c r="AH66" s="390"/>
      <c r="AI66" s="390"/>
      <c r="AJ66" s="390"/>
      <c r="AK66" s="391"/>
    </row>
  </sheetData>
  <mergeCells count="97">
    <mergeCell ref="G8:K8"/>
    <mergeCell ref="L8:AF8"/>
    <mergeCell ref="AG8:AK10"/>
    <mergeCell ref="G10:L10"/>
    <mergeCell ref="M10:S10"/>
    <mergeCell ref="T10:W10"/>
    <mergeCell ref="X10:Z10"/>
    <mergeCell ref="AA10:AF10"/>
    <mergeCell ref="A17:G17"/>
    <mergeCell ref="H17:K17"/>
    <mergeCell ref="L15:AK15"/>
    <mergeCell ref="B20:G20"/>
    <mergeCell ref="H20:K20"/>
    <mergeCell ref="A12:Y12"/>
    <mergeCell ref="Z12:AK12"/>
    <mergeCell ref="A13:Y13"/>
    <mergeCell ref="A14:Y14"/>
    <mergeCell ref="Z14:AK14"/>
    <mergeCell ref="AF20:AK20"/>
    <mergeCell ref="L20:P20"/>
    <mergeCell ref="Q20:U20"/>
    <mergeCell ref="V20:Z20"/>
    <mergeCell ref="AA20:AE20"/>
    <mergeCell ref="B22:J22"/>
    <mergeCell ref="K22:O22"/>
    <mergeCell ref="B24:I24"/>
    <mergeCell ref="J24:O24"/>
    <mergeCell ref="P24:AK24"/>
    <mergeCell ref="P22:AK22"/>
    <mergeCell ref="B27:G27"/>
    <mergeCell ref="H27:K27"/>
    <mergeCell ref="L27:P27"/>
    <mergeCell ref="Q27:U27"/>
    <mergeCell ref="V27:Z27"/>
    <mergeCell ref="AA27:AE27"/>
    <mergeCell ref="AF27:AK27"/>
    <mergeCell ref="V34:Z34"/>
    <mergeCell ref="AA34:AE34"/>
    <mergeCell ref="AF34:AK34"/>
    <mergeCell ref="B31:I31"/>
    <mergeCell ref="J31:O31"/>
    <mergeCell ref="P31:AK31"/>
    <mergeCell ref="B29:J29"/>
    <mergeCell ref="K29:O29"/>
    <mergeCell ref="P29:AK29"/>
    <mergeCell ref="B34:G34"/>
    <mergeCell ref="B38:I38"/>
    <mergeCell ref="J38:O38"/>
    <mergeCell ref="P38:AK38"/>
    <mergeCell ref="B36:J36"/>
    <mergeCell ref="K36:O36"/>
    <mergeCell ref="H34:K34"/>
    <mergeCell ref="L34:P34"/>
    <mergeCell ref="Q34:U34"/>
    <mergeCell ref="P36:AK36"/>
    <mergeCell ref="I45:K45"/>
    <mergeCell ref="W45:Y45"/>
    <mergeCell ref="AF45:AJ45"/>
    <mergeCell ref="I46:AD46"/>
    <mergeCell ref="AF46:AJ46"/>
    <mergeCell ref="A41:N41"/>
    <mergeCell ref="O41:AK41"/>
    <mergeCell ref="L44:N44"/>
    <mergeCell ref="R44:U44"/>
    <mergeCell ref="Y44:AA44"/>
    <mergeCell ref="AF44:AJ44"/>
    <mergeCell ref="C49:AC49"/>
    <mergeCell ref="AF49:AJ49"/>
    <mergeCell ref="AF50:AJ50"/>
    <mergeCell ref="L51:N51"/>
    <mergeCell ref="R51:U51"/>
    <mergeCell ref="Y51:AA51"/>
    <mergeCell ref="AF51:AJ51"/>
    <mergeCell ref="F47:AD47"/>
    <mergeCell ref="AF47:AJ47"/>
    <mergeCell ref="AF48:AJ48"/>
    <mergeCell ref="T48:V48"/>
    <mergeCell ref="Z48:AB48"/>
    <mergeCell ref="F54:AD54"/>
    <mergeCell ref="AF54:AJ54"/>
    <mergeCell ref="K55:AC55"/>
    <mergeCell ref="AF55:AJ55"/>
    <mergeCell ref="I52:K52"/>
    <mergeCell ref="W52:Y52"/>
    <mergeCell ref="AF52:AJ52"/>
    <mergeCell ref="I53:AD53"/>
    <mergeCell ref="AF53:AJ53"/>
    <mergeCell ref="A64:S64"/>
    <mergeCell ref="T64:AB64"/>
    <mergeCell ref="AC64:AK64"/>
    <mergeCell ref="T66:AD66"/>
    <mergeCell ref="AE66:AK66"/>
    <mergeCell ref="C56:AC56"/>
    <mergeCell ref="AF56:AJ56"/>
    <mergeCell ref="AF58:AJ58"/>
    <mergeCell ref="O61:S62"/>
    <mergeCell ref="AH61:AK62"/>
  </mergeCells>
  <phoneticPr fontId="0" type="noConversion"/>
  <pageMargins left="0.75" right="0.5" top="0.25" bottom="0.25" header="0.5" footer="0.5"/>
  <pageSetup scale="9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7" workbookViewId="0">
      <selection activeCell="A2" sqref="A2"/>
    </sheetView>
  </sheetViews>
  <sheetFormatPr defaultRowHeight="12.5" x14ac:dyDescent="0.25"/>
  <cols>
    <col min="1" max="1" width="9.90625" customWidth="1"/>
    <col min="2" max="2" width="11.90625" customWidth="1"/>
    <col min="3" max="3" width="12.36328125" customWidth="1"/>
    <col min="4" max="6" width="10.08984375" customWidth="1"/>
    <col min="7" max="7" width="14.6328125" customWidth="1"/>
    <col min="8" max="8" width="12.6328125" customWidth="1"/>
    <col min="9" max="9" width="2.08984375" customWidth="1"/>
    <col min="10" max="10" width="6" customWidth="1"/>
    <col min="11" max="11" width="5.08984375" customWidth="1"/>
    <col min="12" max="12" width="1.54296875" customWidth="1"/>
    <col min="13" max="13" width="1.36328125" customWidth="1"/>
    <col min="14" max="14" width="5.6328125" customWidth="1"/>
    <col min="15" max="15" width="10.90625" customWidth="1"/>
    <col min="16" max="16" width="11.36328125" customWidth="1"/>
  </cols>
  <sheetData>
    <row r="1" spans="1:16" ht="13.5" x14ac:dyDescent="0.35">
      <c r="A1" s="141" t="s">
        <v>127</v>
      </c>
      <c r="B1" s="259"/>
      <c r="C1" s="260"/>
      <c r="D1" s="260"/>
      <c r="E1" s="260"/>
      <c r="F1" s="261"/>
      <c r="G1" s="262"/>
      <c r="H1" s="262"/>
      <c r="I1" s="263"/>
      <c r="J1" s="264"/>
      <c r="K1" s="264"/>
      <c r="L1" s="264"/>
      <c r="M1" s="265"/>
      <c r="N1" s="260"/>
      <c r="O1" s="260"/>
      <c r="P1" s="266"/>
    </row>
    <row r="2" spans="1:16" ht="13.5" x14ac:dyDescent="0.35">
      <c r="A2" s="267"/>
      <c r="B2" s="268"/>
      <c r="C2" s="260"/>
      <c r="D2" s="269" t="s">
        <v>128</v>
      </c>
      <c r="E2" s="270"/>
      <c r="F2" s="270"/>
      <c r="G2" s="260"/>
      <c r="H2" s="260"/>
      <c r="I2" s="260"/>
      <c r="J2" s="266"/>
      <c r="K2" s="266"/>
      <c r="L2" s="266"/>
      <c r="M2" s="260"/>
      <c r="N2" s="260"/>
      <c r="O2" s="260"/>
      <c r="P2" s="266"/>
    </row>
    <row r="3" spans="1:16" ht="13.5" x14ac:dyDescent="0.35">
      <c r="A3" s="271"/>
      <c r="B3" s="271"/>
      <c r="C3" s="271"/>
      <c r="D3" s="271"/>
      <c r="E3" s="271"/>
      <c r="F3" s="271"/>
      <c r="G3" s="271"/>
      <c r="H3" s="271"/>
      <c r="I3" s="272"/>
      <c r="J3" s="273"/>
      <c r="K3" s="273"/>
      <c r="L3" s="273"/>
      <c r="M3" s="271"/>
      <c r="N3" s="260"/>
      <c r="O3" s="260"/>
      <c r="P3" s="266"/>
    </row>
    <row r="4" spans="1:16" ht="13.5" x14ac:dyDescent="0.35">
      <c r="A4" s="274"/>
      <c r="B4" s="229" t="s">
        <v>112</v>
      </c>
      <c r="C4" s="230" t="s">
        <v>113</v>
      </c>
      <c r="D4" s="230"/>
      <c r="F4" s="228"/>
      <c r="G4" s="228"/>
      <c r="H4" s="228"/>
      <c r="I4" s="275"/>
      <c r="J4" s="276" t="s">
        <v>129</v>
      </c>
      <c r="K4" s="277"/>
      <c r="L4" s="277"/>
      <c r="M4" s="83"/>
      <c r="N4" s="233" t="s">
        <v>115</v>
      </c>
      <c r="O4" s="234"/>
      <c r="P4" s="235"/>
    </row>
    <row r="5" spans="1:16" ht="13.5" x14ac:dyDescent="0.35">
      <c r="A5" s="278" t="s">
        <v>130</v>
      </c>
      <c r="B5" s="215"/>
      <c r="C5" s="229"/>
      <c r="D5" s="239" t="s">
        <v>117</v>
      </c>
      <c r="F5" s="215"/>
      <c r="G5" s="215"/>
      <c r="H5" s="228"/>
      <c r="I5" s="279"/>
      <c r="J5" s="280" t="s">
        <v>131</v>
      </c>
      <c r="K5" s="280"/>
      <c r="L5" s="280"/>
      <c r="M5" s="281"/>
      <c r="N5" s="241" t="s">
        <v>119</v>
      </c>
      <c r="O5" s="242"/>
      <c r="P5" s="243"/>
    </row>
    <row r="6" spans="1:16" ht="13.5" x14ac:dyDescent="0.35">
      <c r="A6" s="282"/>
      <c r="B6" s="514"/>
      <c r="C6" s="358"/>
      <c r="D6" s="358"/>
      <c r="E6" s="358"/>
      <c r="F6" s="358"/>
      <c r="G6" s="358"/>
      <c r="H6" s="358"/>
      <c r="I6" s="356"/>
      <c r="J6" s="515"/>
      <c r="K6" s="516"/>
      <c r="L6" s="516"/>
      <c r="M6" s="517"/>
      <c r="N6" s="244" t="s">
        <v>120</v>
      </c>
      <c r="O6" s="245"/>
      <c r="P6" s="246"/>
    </row>
    <row r="7" spans="1:16" ht="13.5" x14ac:dyDescent="0.35">
      <c r="A7" s="283"/>
      <c r="B7" s="518"/>
      <c r="C7" s="365"/>
      <c r="D7" s="365"/>
      <c r="E7" s="365"/>
      <c r="F7" s="365"/>
      <c r="G7" s="365"/>
      <c r="H7" s="365"/>
      <c r="I7" s="363"/>
      <c r="J7" s="519"/>
      <c r="K7" s="520"/>
      <c r="L7" s="520"/>
      <c r="M7" s="521"/>
      <c r="N7" s="247" t="s">
        <v>121</v>
      </c>
      <c r="O7" s="247" t="s">
        <v>122</v>
      </c>
      <c r="P7" s="248" t="s">
        <v>123</v>
      </c>
    </row>
    <row r="8" spans="1:16" ht="13.5" x14ac:dyDescent="0.35">
      <c r="A8" s="289"/>
      <c r="B8" s="523" t="s">
        <v>134</v>
      </c>
      <c r="C8" s="524"/>
      <c r="D8" s="504" t="s">
        <v>135</v>
      </c>
      <c r="E8" s="504"/>
      <c r="F8" s="504" t="s">
        <v>136</v>
      </c>
      <c r="G8" s="504"/>
      <c r="H8" s="504" t="s">
        <v>137</v>
      </c>
      <c r="I8" s="505"/>
      <c r="J8" s="525"/>
      <c r="K8" s="526"/>
      <c r="L8" s="526"/>
      <c r="M8" s="527"/>
      <c r="N8" s="249"/>
      <c r="O8" s="250" t="str">
        <f>IF(N8&lt;&gt;"I","",J8)</f>
        <v/>
      </c>
      <c r="P8" s="251" t="str">
        <f>IF(N8&lt;&gt;"O","",J8)</f>
        <v/>
      </c>
    </row>
    <row r="9" spans="1:16" ht="12.75" customHeight="1" x14ac:dyDescent="0.35">
      <c r="A9" s="304"/>
      <c r="B9" s="508"/>
      <c r="C9" s="522"/>
      <c r="D9" s="324"/>
      <c r="E9" s="324"/>
      <c r="F9" s="324"/>
      <c r="G9" s="324"/>
      <c r="H9" s="318"/>
      <c r="I9" s="319"/>
      <c r="J9" s="507"/>
      <c r="K9" s="512"/>
      <c r="L9" s="512"/>
      <c r="M9" s="513"/>
      <c r="N9" s="206"/>
      <c r="O9" s="250" t="str">
        <f>IF(N9&lt;&gt;"I","",J9)</f>
        <v/>
      </c>
      <c r="P9" s="251" t="str">
        <f>IF(N9&lt;&gt;"O","",J9)</f>
        <v/>
      </c>
    </row>
    <row r="10" spans="1:16" ht="12.75" customHeight="1" x14ac:dyDescent="0.35">
      <c r="A10" s="304"/>
      <c r="B10" s="508"/>
      <c r="C10" s="522"/>
      <c r="D10" s="324"/>
      <c r="E10" s="324"/>
      <c r="F10" s="324"/>
      <c r="G10" s="324"/>
      <c r="H10" s="318"/>
      <c r="I10" s="319"/>
      <c r="J10" s="507"/>
      <c r="K10" s="512"/>
      <c r="L10" s="512"/>
      <c r="M10" s="513"/>
      <c r="N10" s="206"/>
      <c r="O10" s="250" t="str">
        <f t="shared" ref="O10:O57" si="0">IF(N10&lt;&gt;"I","",J10)</f>
        <v/>
      </c>
      <c r="P10" s="251" t="str">
        <f t="shared" ref="P10:P57" si="1">IF(N10&lt;&gt;"O","",J10)</f>
        <v/>
      </c>
    </row>
    <row r="11" spans="1:16" ht="12.75" customHeight="1" x14ac:dyDescent="0.35">
      <c r="A11" s="304"/>
      <c r="B11" s="508"/>
      <c r="C11" s="522"/>
      <c r="D11" s="324"/>
      <c r="E11" s="324"/>
      <c r="F11" s="324"/>
      <c r="G11" s="324"/>
      <c r="H11" s="318"/>
      <c r="I11" s="319"/>
      <c r="J11" s="507"/>
      <c r="K11" s="512"/>
      <c r="L11" s="512"/>
      <c r="M11" s="513"/>
      <c r="N11" s="206"/>
      <c r="O11" s="250" t="str">
        <f t="shared" si="0"/>
        <v/>
      </c>
      <c r="P11" s="251" t="str">
        <f t="shared" si="1"/>
        <v/>
      </c>
    </row>
    <row r="12" spans="1:16" ht="13.5" x14ac:dyDescent="0.35">
      <c r="A12" s="304"/>
      <c r="B12" s="508"/>
      <c r="C12" s="324"/>
      <c r="D12" s="324"/>
      <c r="E12" s="324"/>
      <c r="F12" s="324"/>
      <c r="G12" s="324"/>
      <c r="H12" s="318"/>
      <c r="I12" s="319"/>
      <c r="J12" s="507"/>
      <c r="K12" s="502"/>
      <c r="L12" s="502"/>
      <c r="M12" s="503"/>
      <c r="N12" s="206"/>
      <c r="O12" s="250" t="str">
        <f t="shared" si="0"/>
        <v/>
      </c>
      <c r="P12" s="251" t="str">
        <f t="shared" si="1"/>
        <v/>
      </c>
    </row>
    <row r="13" spans="1:16" ht="13.5" x14ac:dyDescent="0.35">
      <c r="A13" s="304"/>
      <c r="B13" s="508"/>
      <c r="C13" s="324"/>
      <c r="D13" s="324"/>
      <c r="E13" s="324"/>
      <c r="F13" s="324"/>
      <c r="G13" s="324"/>
      <c r="H13" s="318"/>
      <c r="I13" s="319"/>
      <c r="J13" s="507"/>
      <c r="K13" s="502"/>
      <c r="L13" s="502"/>
      <c r="M13" s="503"/>
      <c r="N13" s="206"/>
      <c r="O13" s="250" t="str">
        <f t="shared" si="0"/>
        <v/>
      </c>
      <c r="P13" s="251" t="str">
        <f t="shared" si="1"/>
        <v/>
      </c>
    </row>
    <row r="14" spans="1:16" ht="13.5" x14ac:dyDescent="0.35">
      <c r="A14" s="304"/>
      <c r="B14" s="508"/>
      <c r="C14" s="324"/>
      <c r="D14" s="324"/>
      <c r="E14" s="324"/>
      <c r="F14" s="324"/>
      <c r="G14" s="324"/>
      <c r="H14" s="318"/>
      <c r="I14" s="319"/>
      <c r="J14" s="507"/>
      <c r="K14" s="502"/>
      <c r="L14" s="502"/>
      <c r="M14" s="503"/>
      <c r="N14" s="206"/>
      <c r="O14" s="250" t="str">
        <f t="shared" si="0"/>
        <v/>
      </c>
      <c r="P14" s="251" t="str">
        <f t="shared" si="1"/>
        <v/>
      </c>
    </row>
    <row r="15" spans="1:16" ht="13.5" x14ac:dyDescent="0.35">
      <c r="A15" s="304"/>
      <c r="B15" s="508"/>
      <c r="C15" s="324"/>
      <c r="D15" s="324"/>
      <c r="E15" s="324"/>
      <c r="F15" s="324"/>
      <c r="G15" s="324"/>
      <c r="H15" s="318"/>
      <c r="I15" s="319"/>
      <c r="J15" s="507"/>
      <c r="K15" s="502"/>
      <c r="L15" s="502"/>
      <c r="M15" s="503"/>
      <c r="N15" s="206"/>
      <c r="O15" s="250" t="str">
        <f t="shared" si="0"/>
        <v/>
      </c>
      <c r="P15" s="251" t="str">
        <f t="shared" si="1"/>
        <v/>
      </c>
    </row>
    <row r="16" spans="1:16" ht="13.5" x14ac:dyDescent="0.35">
      <c r="A16" s="304"/>
      <c r="B16" s="508"/>
      <c r="C16" s="324"/>
      <c r="D16" s="324"/>
      <c r="E16" s="324"/>
      <c r="F16" s="324"/>
      <c r="G16" s="324"/>
      <c r="H16" s="318"/>
      <c r="I16" s="319"/>
      <c r="J16" s="507"/>
      <c r="K16" s="502"/>
      <c r="L16" s="502"/>
      <c r="M16" s="503"/>
      <c r="N16" s="206"/>
      <c r="O16" s="250" t="str">
        <f t="shared" si="0"/>
        <v/>
      </c>
      <c r="P16" s="251" t="str">
        <f t="shared" si="1"/>
        <v/>
      </c>
    </row>
    <row r="17" spans="1:16" ht="13.5" x14ac:dyDescent="0.35">
      <c r="A17" s="304"/>
      <c r="B17" s="508"/>
      <c r="C17" s="324"/>
      <c r="D17" s="324"/>
      <c r="E17" s="324"/>
      <c r="F17" s="324"/>
      <c r="G17" s="324"/>
      <c r="H17" s="318"/>
      <c r="I17" s="319"/>
      <c r="J17" s="507"/>
      <c r="K17" s="502"/>
      <c r="L17" s="502"/>
      <c r="M17" s="503"/>
      <c r="N17" s="206"/>
      <c r="O17" s="250" t="str">
        <f t="shared" si="0"/>
        <v/>
      </c>
      <c r="P17" s="251" t="str">
        <f t="shared" si="1"/>
        <v/>
      </c>
    </row>
    <row r="18" spans="1:16" ht="13.5" x14ac:dyDescent="0.35">
      <c r="A18" s="304"/>
      <c r="B18" s="508"/>
      <c r="C18" s="324"/>
      <c r="D18" s="324"/>
      <c r="E18" s="324"/>
      <c r="F18" s="324"/>
      <c r="G18" s="324"/>
      <c r="H18" s="318"/>
      <c r="I18" s="319"/>
      <c r="J18" s="507"/>
      <c r="K18" s="502"/>
      <c r="L18" s="502"/>
      <c r="M18" s="503"/>
      <c r="N18" s="206"/>
      <c r="O18" s="250" t="str">
        <f t="shared" si="0"/>
        <v/>
      </c>
      <c r="P18" s="251" t="str">
        <f t="shared" si="1"/>
        <v/>
      </c>
    </row>
    <row r="19" spans="1:16" ht="13.5" x14ac:dyDescent="0.35">
      <c r="A19" s="304"/>
      <c r="B19" s="508"/>
      <c r="C19" s="324"/>
      <c r="D19" s="324"/>
      <c r="E19" s="324"/>
      <c r="F19" s="324"/>
      <c r="G19" s="324"/>
      <c r="H19" s="318"/>
      <c r="I19" s="319"/>
      <c r="J19" s="507"/>
      <c r="K19" s="502"/>
      <c r="L19" s="502"/>
      <c r="M19" s="503"/>
      <c r="N19" s="206"/>
      <c r="O19" s="250" t="str">
        <f t="shared" si="0"/>
        <v/>
      </c>
      <c r="P19" s="251" t="str">
        <f t="shared" si="1"/>
        <v/>
      </c>
    </row>
    <row r="20" spans="1:16" ht="13.5" x14ac:dyDescent="0.35">
      <c r="A20" s="304"/>
      <c r="B20" s="508"/>
      <c r="C20" s="324"/>
      <c r="D20" s="324"/>
      <c r="E20" s="324"/>
      <c r="F20" s="324"/>
      <c r="G20" s="324"/>
      <c r="H20" s="318"/>
      <c r="I20" s="319"/>
      <c r="J20" s="507"/>
      <c r="K20" s="502"/>
      <c r="L20" s="502"/>
      <c r="M20" s="503"/>
      <c r="N20" s="206"/>
      <c r="O20" s="250" t="str">
        <f t="shared" si="0"/>
        <v/>
      </c>
      <c r="P20" s="251" t="str">
        <f t="shared" si="1"/>
        <v/>
      </c>
    </row>
    <row r="21" spans="1:16" ht="13.5" x14ac:dyDescent="0.35">
      <c r="A21" s="304"/>
      <c r="B21" s="508"/>
      <c r="C21" s="324"/>
      <c r="D21" s="324"/>
      <c r="E21" s="324"/>
      <c r="F21" s="324"/>
      <c r="G21" s="324"/>
      <c r="H21" s="318"/>
      <c r="I21" s="319"/>
      <c r="J21" s="507"/>
      <c r="K21" s="502"/>
      <c r="L21" s="502"/>
      <c r="M21" s="503"/>
      <c r="N21" s="206"/>
      <c r="O21" s="250" t="str">
        <f t="shared" si="0"/>
        <v/>
      </c>
      <c r="P21" s="251" t="str">
        <f t="shared" si="1"/>
        <v/>
      </c>
    </row>
    <row r="22" spans="1:16" ht="13.5" x14ac:dyDescent="0.35">
      <c r="A22" s="304"/>
      <c r="B22" s="508"/>
      <c r="C22" s="324"/>
      <c r="D22" s="324"/>
      <c r="E22" s="324"/>
      <c r="F22" s="324"/>
      <c r="G22" s="324"/>
      <c r="H22" s="318"/>
      <c r="I22" s="319"/>
      <c r="J22" s="507"/>
      <c r="K22" s="502"/>
      <c r="L22" s="502"/>
      <c r="M22" s="503"/>
      <c r="N22" s="206"/>
      <c r="O22" s="250" t="str">
        <f t="shared" si="0"/>
        <v/>
      </c>
      <c r="P22" s="251" t="str">
        <f t="shared" si="1"/>
        <v/>
      </c>
    </row>
    <row r="23" spans="1:16" ht="13.5" x14ac:dyDescent="0.35">
      <c r="A23" s="304"/>
      <c r="B23" s="508"/>
      <c r="C23" s="324"/>
      <c r="D23" s="324"/>
      <c r="E23" s="324"/>
      <c r="F23" s="324"/>
      <c r="G23" s="324"/>
      <c r="H23" s="318"/>
      <c r="I23" s="319"/>
      <c r="J23" s="507"/>
      <c r="K23" s="502"/>
      <c r="L23" s="502"/>
      <c r="M23" s="503"/>
      <c r="N23" s="206"/>
      <c r="O23" s="250" t="str">
        <f t="shared" si="0"/>
        <v/>
      </c>
      <c r="P23" s="251" t="str">
        <f t="shared" si="1"/>
        <v/>
      </c>
    </row>
    <row r="24" spans="1:16" ht="13.5" x14ac:dyDescent="0.35">
      <c r="A24" s="304"/>
      <c r="B24" s="508"/>
      <c r="C24" s="324"/>
      <c r="D24" s="324"/>
      <c r="E24" s="324"/>
      <c r="F24" s="324"/>
      <c r="G24" s="324"/>
      <c r="H24" s="318"/>
      <c r="I24" s="319"/>
      <c r="J24" s="507"/>
      <c r="K24" s="502"/>
      <c r="L24" s="502"/>
      <c r="M24" s="503"/>
      <c r="N24" s="206"/>
      <c r="O24" s="250" t="str">
        <f t="shared" si="0"/>
        <v/>
      </c>
      <c r="P24" s="251" t="str">
        <f t="shared" si="1"/>
        <v/>
      </c>
    </row>
    <row r="25" spans="1:16" ht="13.5" x14ac:dyDescent="0.35">
      <c r="A25" s="304"/>
      <c r="B25" s="508"/>
      <c r="C25" s="324"/>
      <c r="D25" s="324"/>
      <c r="E25" s="324"/>
      <c r="F25" s="324"/>
      <c r="G25" s="324"/>
      <c r="H25" s="318"/>
      <c r="I25" s="319"/>
      <c r="J25" s="507"/>
      <c r="K25" s="502"/>
      <c r="L25" s="502"/>
      <c r="M25" s="503"/>
      <c r="N25" s="206"/>
      <c r="O25" s="250" t="str">
        <f t="shared" si="0"/>
        <v/>
      </c>
      <c r="P25" s="251" t="str">
        <f t="shared" si="1"/>
        <v/>
      </c>
    </row>
    <row r="26" spans="1:16" ht="13.5" x14ac:dyDescent="0.35">
      <c r="A26" s="304"/>
      <c r="B26" s="508"/>
      <c r="C26" s="324"/>
      <c r="D26" s="324"/>
      <c r="E26" s="324"/>
      <c r="F26" s="324"/>
      <c r="G26" s="324"/>
      <c r="H26" s="318"/>
      <c r="I26" s="319"/>
      <c r="J26" s="507"/>
      <c r="K26" s="502"/>
      <c r="L26" s="502"/>
      <c r="M26" s="503"/>
      <c r="N26" s="206"/>
      <c r="O26" s="250" t="str">
        <f t="shared" si="0"/>
        <v/>
      </c>
      <c r="P26" s="251" t="str">
        <f t="shared" si="1"/>
        <v/>
      </c>
    </row>
    <row r="27" spans="1:16" ht="13.5" x14ac:dyDescent="0.35">
      <c r="A27" s="304"/>
      <c r="B27" s="508"/>
      <c r="C27" s="324"/>
      <c r="D27" s="324"/>
      <c r="E27" s="324"/>
      <c r="F27" s="324"/>
      <c r="G27" s="324"/>
      <c r="H27" s="318"/>
      <c r="I27" s="319"/>
      <c r="J27" s="507"/>
      <c r="K27" s="502"/>
      <c r="L27" s="502"/>
      <c r="M27" s="503"/>
      <c r="N27" s="206"/>
      <c r="O27" s="250" t="str">
        <f t="shared" si="0"/>
        <v/>
      </c>
      <c r="P27" s="251" t="str">
        <f t="shared" si="1"/>
        <v/>
      </c>
    </row>
    <row r="28" spans="1:16" ht="13.5" x14ac:dyDescent="0.35">
      <c r="A28" s="304"/>
      <c r="B28" s="508"/>
      <c r="C28" s="324"/>
      <c r="D28" s="324"/>
      <c r="E28" s="324"/>
      <c r="F28" s="324"/>
      <c r="G28" s="324"/>
      <c r="H28" s="318"/>
      <c r="I28" s="319"/>
      <c r="J28" s="507"/>
      <c r="K28" s="502"/>
      <c r="L28" s="502"/>
      <c r="M28" s="503"/>
      <c r="N28" s="206"/>
      <c r="O28" s="250" t="str">
        <f t="shared" si="0"/>
        <v/>
      </c>
      <c r="P28" s="251" t="str">
        <f t="shared" si="1"/>
        <v/>
      </c>
    </row>
    <row r="29" spans="1:16" ht="13.5" x14ac:dyDescent="0.35">
      <c r="A29" s="304"/>
      <c r="B29" s="508"/>
      <c r="C29" s="324"/>
      <c r="D29" s="324"/>
      <c r="E29" s="324"/>
      <c r="F29" s="324"/>
      <c r="G29" s="324"/>
      <c r="H29" s="318"/>
      <c r="I29" s="319"/>
      <c r="J29" s="507"/>
      <c r="K29" s="502"/>
      <c r="L29" s="502"/>
      <c r="M29" s="503"/>
      <c r="N29" s="206"/>
      <c r="O29" s="250" t="str">
        <f t="shared" si="0"/>
        <v/>
      </c>
      <c r="P29" s="251" t="str">
        <f t="shared" si="1"/>
        <v/>
      </c>
    </row>
    <row r="30" spans="1:16" ht="13.5" x14ac:dyDescent="0.35">
      <c r="A30" s="304"/>
      <c r="B30" s="508"/>
      <c r="C30" s="324"/>
      <c r="D30" s="324"/>
      <c r="E30" s="324"/>
      <c r="F30" s="324"/>
      <c r="G30" s="324"/>
      <c r="H30" s="318"/>
      <c r="I30" s="319"/>
      <c r="J30" s="507"/>
      <c r="K30" s="502"/>
      <c r="L30" s="502"/>
      <c r="M30" s="503"/>
      <c r="N30" s="206"/>
      <c r="O30" s="250" t="str">
        <f t="shared" si="0"/>
        <v/>
      </c>
      <c r="P30" s="251" t="str">
        <f t="shared" si="1"/>
        <v/>
      </c>
    </row>
    <row r="31" spans="1:16" ht="13.5" x14ac:dyDescent="0.35">
      <c r="A31" s="304"/>
      <c r="B31" s="508"/>
      <c r="C31" s="324"/>
      <c r="D31" s="324"/>
      <c r="E31" s="324"/>
      <c r="F31" s="324"/>
      <c r="G31" s="324"/>
      <c r="H31" s="318"/>
      <c r="I31" s="319"/>
      <c r="J31" s="507"/>
      <c r="K31" s="502"/>
      <c r="L31" s="502"/>
      <c r="M31" s="503"/>
      <c r="N31" s="206"/>
      <c r="O31" s="250" t="str">
        <f t="shared" si="0"/>
        <v/>
      </c>
      <c r="P31" s="251" t="str">
        <f t="shared" si="1"/>
        <v/>
      </c>
    </row>
    <row r="32" spans="1:16" ht="13.5" x14ac:dyDescent="0.35">
      <c r="A32" s="304"/>
      <c r="B32" s="508"/>
      <c r="C32" s="324"/>
      <c r="D32" s="324"/>
      <c r="E32" s="324"/>
      <c r="F32" s="324"/>
      <c r="G32" s="324"/>
      <c r="H32" s="318"/>
      <c r="I32" s="319"/>
      <c r="J32" s="507"/>
      <c r="K32" s="502"/>
      <c r="L32" s="502"/>
      <c r="M32" s="503"/>
      <c r="N32" s="206"/>
      <c r="O32" s="250" t="str">
        <f t="shared" si="0"/>
        <v/>
      </c>
      <c r="P32" s="251" t="str">
        <f t="shared" si="1"/>
        <v/>
      </c>
    </row>
    <row r="33" spans="1:16" ht="13.5" x14ac:dyDescent="0.35">
      <c r="A33" s="304"/>
      <c r="B33" s="508"/>
      <c r="C33" s="324"/>
      <c r="D33" s="324"/>
      <c r="E33" s="324"/>
      <c r="F33" s="324"/>
      <c r="G33" s="324"/>
      <c r="H33" s="318"/>
      <c r="I33" s="319"/>
      <c r="J33" s="507"/>
      <c r="K33" s="502"/>
      <c r="L33" s="502"/>
      <c r="M33" s="503"/>
      <c r="N33" s="206"/>
      <c r="O33" s="250" t="str">
        <f t="shared" si="0"/>
        <v/>
      </c>
      <c r="P33" s="251" t="str">
        <f t="shared" si="1"/>
        <v/>
      </c>
    </row>
    <row r="34" spans="1:16" ht="13.5" x14ac:dyDescent="0.35">
      <c r="A34" s="304"/>
      <c r="B34" s="508"/>
      <c r="C34" s="324"/>
      <c r="D34" s="324"/>
      <c r="E34" s="324"/>
      <c r="F34" s="324"/>
      <c r="G34" s="324"/>
      <c r="H34" s="318"/>
      <c r="I34" s="319"/>
      <c r="J34" s="507"/>
      <c r="K34" s="502"/>
      <c r="L34" s="502"/>
      <c r="M34" s="503"/>
      <c r="N34" s="206"/>
      <c r="O34" s="250" t="str">
        <f t="shared" si="0"/>
        <v/>
      </c>
      <c r="P34" s="251" t="str">
        <f t="shared" si="1"/>
        <v/>
      </c>
    </row>
    <row r="35" spans="1:16" ht="13.5" x14ac:dyDescent="0.35">
      <c r="A35" s="304"/>
      <c r="B35" s="508"/>
      <c r="C35" s="324"/>
      <c r="D35" s="324"/>
      <c r="E35" s="324"/>
      <c r="F35" s="324"/>
      <c r="G35" s="324"/>
      <c r="H35" s="318"/>
      <c r="I35" s="319"/>
      <c r="J35" s="507"/>
      <c r="K35" s="502"/>
      <c r="L35" s="502"/>
      <c r="M35" s="503"/>
      <c r="N35" s="206"/>
      <c r="O35" s="250" t="str">
        <f t="shared" si="0"/>
        <v/>
      </c>
      <c r="P35" s="251" t="str">
        <f t="shared" si="1"/>
        <v/>
      </c>
    </row>
    <row r="36" spans="1:16" ht="13.5" x14ac:dyDescent="0.35">
      <c r="A36" s="304"/>
      <c r="B36" s="508"/>
      <c r="C36" s="324"/>
      <c r="D36" s="324"/>
      <c r="E36" s="324"/>
      <c r="F36" s="324"/>
      <c r="G36" s="324"/>
      <c r="H36" s="318"/>
      <c r="I36" s="319"/>
      <c r="J36" s="507"/>
      <c r="K36" s="502"/>
      <c r="L36" s="502"/>
      <c r="M36" s="503"/>
      <c r="N36" s="206"/>
      <c r="O36" s="250" t="str">
        <f t="shared" si="0"/>
        <v/>
      </c>
      <c r="P36" s="251" t="str">
        <f t="shared" si="1"/>
        <v/>
      </c>
    </row>
    <row r="37" spans="1:16" ht="13.5" x14ac:dyDescent="0.35">
      <c r="A37" s="304"/>
      <c r="B37" s="508"/>
      <c r="C37" s="324"/>
      <c r="D37" s="324"/>
      <c r="E37" s="324"/>
      <c r="F37" s="324"/>
      <c r="G37" s="324"/>
      <c r="H37" s="318"/>
      <c r="I37" s="319"/>
      <c r="J37" s="507"/>
      <c r="K37" s="502"/>
      <c r="L37" s="502"/>
      <c r="M37" s="503"/>
      <c r="N37" s="206"/>
      <c r="O37" s="250" t="str">
        <f t="shared" si="0"/>
        <v/>
      </c>
      <c r="P37" s="251" t="str">
        <f t="shared" si="1"/>
        <v/>
      </c>
    </row>
    <row r="38" spans="1:16" ht="13.5" x14ac:dyDescent="0.35">
      <c r="A38" s="304"/>
      <c r="B38" s="508"/>
      <c r="C38" s="324"/>
      <c r="D38" s="324"/>
      <c r="E38" s="324"/>
      <c r="F38" s="324"/>
      <c r="G38" s="324"/>
      <c r="H38" s="318"/>
      <c r="I38" s="319"/>
      <c r="J38" s="507"/>
      <c r="K38" s="502"/>
      <c r="L38" s="502"/>
      <c r="M38" s="503"/>
      <c r="N38" s="206"/>
      <c r="O38" s="250" t="str">
        <f t="shared" si="0"/>
        <v/>
      </c>
      <c r="P38" s="251" t="str">
        <f t="shared" si="1"/>
        <v/>
      </c>
    </row>
    <row r="39" spans="1:16" ht="13.5" x14ac:dyDescent="0.35">
      <c r="A39" s="304"/>
      <c r="B39" s="508"/>
      <c r="C39" s="324"/>
      <c r="D39" s="324"/>
      <c r="E39" s="324"/>
      <c r="F39" s="324"/>
      <c r="G39" s="324"/>
      <c r="H39" s="318"/>
      <c r="I39" s="319"/>
      <c r="J39" s="507"/>
      <c r="K39" s="502"/>
      <c r="L39" s="502"/>
      <c r="M39" s="503"/>
      <c r="N39" s="206"/>
      <c r="O39" s="250" t="str">
        <f t="shared" si="0"/>
        <v/>
      </c>
      <c r="P39" s="251" t="str">
        <f t="shared" si="1"/>
        <v/>
      </c>
    </row>
    <row r="40" spans="1:16" ht="13.5" x14ac:dyDescent="0.35">
      <c r="A40" s="304"/>
      <c r="B40" s="508"/>
      <c r="C40" s="324"/>
      <c r="D40" s="324"/>
      <c r="E40" s="324"/>
      <c r="F40" s="324"/>
      <c r="G40" s="324"/>
      <c r="H40" s="318"/>
      <c r="I40" s="319"/>
      <c r="J40" s="507"/>
      <c r="K40" s="502"/>
      <c r="L40" s="502"/>
      <c r="M40" s="503"/>
      <c r="N40" s="206"/>
      <c r="O40" s="250" t="str">
        <f t="shared" si="0"/>
        <v/>
      </c>
      <c r="P40" s="251" t="str">
        <f t="shared" si="1"/>
        <v/>
      </c>
    </row>
    <row r="41" spans="1:16" ht="13.5" x14ac:dyDescent="0.35">
      <c r="A41" s="304"/>
      <c r="B41" s="508"/>
      <c r="C41" s="324"/>
      <c r="D41" s="324"/>
      <c r="E41" s="324"/>
      <c r="F41" s="324"/>
      <c r="G41" s="324"/>
      <c r="H41" s="318"/>
      <c r="I41" s="319"/>
      <c r="J41" s="507"/>
      <c r="K41" s="502"/>
      <c r="L41" s="502"/>
      <c r="M41" s="503"/>
      <c r="N41" s="206"/>
      <c r="O41" s="250" t="str">
        <f t="shared" si="0"/>
        <v/>
      </c>
      <c r="P41" s="251" t="str">
        <f t="shared" si="1"/>
        <v/>
      </c>
    </row>
    <row r="42" spans="1:16" ht="13.5" x14ac:dyDescent="0.35">
      <c r="A42" s="304"/>
      <c r="B42" s="508"/>
      <c r="C42" s="324"/>
      <c r="D42" s="324"/>
      <c r="E42" s="324"/>
      <c r="F42" s="324"/>
      <c r="G42" s="324"/>
      <c r="H42" s="318"/>
      <c r="I42" s="319"/>
      <c r="J42" s="507"/>
      <c r="K42" s="502"/>
      <c r="L42" s="502"/>
      <c r="M42" s="503"/>
      <c r="N42" s="206"/>
      <c r="O42" s="250" t="str">
        <f t="shared" si="0"/>
        <v/>
      </c>
      <c r="P42" s="251" t="str">
        <f t="shared" si="1"/>
        <v/>
      </c>
    </row>
    <row r="43" spans="1:16" ht="13.5" x14ac:dyDescent="0.35">
      <c r="A43" s="304"/>
      <c r="B43" s="508"/>
      <c r="C43" s="324"/>
      <c r="D43" s="324"/>
      <c r="E43" s="324"/>
      <c r="F43" s="324"/>
      <c r="G43" s="324"/>
      <c r="H43" s="318"/>
      <c r="I43" s="319"/>
      <c r="J43" s="507"/>
      <c r="K43" s="502"/>
      <c r="L43" s="502"/>
      <c r="M43" s="503"/>
      <c r="N43" s="206"/>
      <c r="O43" s="250" t="str">
        <f t="shared" si="0"/>
        <v/>
      </c>
      <c r="P43" s="251" t="str">
        <f t="shared" si="1"/>
        <v/>
      </c>
    </row>
    <row r="44" spans="1:16" ht="13.5" x14ac:dyDescent="0.35">
      <c r="A44" s="304"/>
      <c r="B44" s="508"/>
      <c r="C44" s="324"/>
      <c r="D44" s="324"/>
      <c r="E44" s="324"/>
      <c r="F44" s="324"/>
      <c r="G44" s="324"/>
      <c r="H44" s="318"/>
      <c r="I44" s="319"/>
      <c r="J44" s="507"/>
      <c r="K44" s="502"/>
      <c r="L44" s="502"/>
      <c r="M44" s="503"/>
      <c r="N44" s="206"/>
      <c r="O44" s="250" t="str">
        <f t="shared" si="0"/>
        <v/>
      </c>
      <c r="P44" s="251" t="str">
        <f t="shared" si="1"/>
        <v/>
      </c>
    </row>
    <row r="45" spans="1:16" ht="13.5" x14ac:dyDescent="0.35">
      <c r="A45" s="304"/>
      <c r="B45" s="508"/>
      <c r="C45" s="324"/>
      <c r="D45" s="324"/>
      <c r="E45" s="324"/>
      <c r="F45" s="324"/>
      <c r="G45" s="324"/>
      <c r="H45" s="318"/>
      <c r="I45" s="319"/>
      <c r="J45" s="507"/>
      <c r="K45" s="502"/>
      <c r="L45" s="502"/>
      <c r="M45" s="503"/>
      <c r="N45" s="206"/>
      <c r="O45" s="250" t="str">
        <f t="shared" si="0"/>
        <v/>
      </c>
      <c r="P45" s="251" t="str">
        <f t="shared" si="1"/>
        <v/>
      </c>
    </row>
    <row r="46" spans="1:16" ht="13.5" x14ac:dyDescent="0.35">
      <c r="A46" s="304"/>
      <c r="B46" s="508"/>
      <c r="C46" s="324"/>
      <c r="D46" s="324"/>
      <c r="E46" s="324"/>
      <c r="F46" s="324"/>
      <c r="G46" s="324"/>
      <c r="H46" s="318"/>
      <c r="I46" s="319"/>
      <c r="J46" s="507"/>
      <c r="K46" s="502"/>
      <c r="L46" s="502"/>
      <c r="M46" s="503"/>
      <c r="N46" s="206"/>
      <c r="O46" s="250" t="str">
        <f t="shared" si="0"/>
        <v/>
      </c>
      <c r="P46" s="251" t="str">
        <f t="shared" si="1"/>
        <v/>
      </c>
    </row>
    <row r="47" spans="1:16" ht="13.5" x14ac:dyDescent="0.35">
      <c r="A47" s="304"/>
      <c r="B47" s="508"/>
      <c r="C47" s="324"/>
      <c r="D47" s="324"/>
      <c r="E47" s="324"/>
      <c r="F47" s="324"/>
      <c r="G47" s="324"/>
      <c r="H47" s="318"/>
      <c r="I47" s="319"/>
      <c r="J47" s="507"/>
      <c r="K47" s="502"/>
      <c r="L47" s="502"/>
      <c r="M47" s="503"/>
      <c r="N47" s="206"/>
      <c r="O47" s="250" t="str">
        <f t="shared" si="0"/>
        <v/>
      </c>
      <c r="P47" s="251" t="str">
        <f t="shared" si="1"/>
        <v/>
      </c>
    </row>
    <row r="48" spans="1:16" ht="13.5" x14ac:dyDescent="0.35">
      <c r="A48" s="304"/>
      <c r="B48" s="508"/>
      <c r="C48" s="324"/>
      <c r="D48" s="324"/>
      <c r="E48" s="324"/>
      <c r="F48" s="324"/>
      <c r="G48" s="324"/>
      <c r="H48" s="318"/>
      <c r="I48" s="319"/>
      <c r="J48" s="507"/>
      <c r="K48" s="502"/>
      <c r="L48" s="502"/>
      <c r="M48" s="503"/>
      <c r="N48" s="206"/>
      <c r="O48" s="250" t="str">
        <f t="shared" si="0"/>
        <v/>
      </c>
      <c r="P48" s="251" t="str">
        <f t="shared" si="1"/>
        <v/>
      </c>
    </row>
    <row r="49" spans="1:16" ht="13.5" x14ac:dyDescent="0.35">
      <c r="A49" s="304"/>
      <c r="B49" s="508"/>
      <c r="C49" s="324"/>
      <c r="D49" s="324"/>
      <c r="E49" s="324"/>
      <c r="F49" s="324"/>
      <c r="G49" s="324"/>
      <c r="H49" s="318"/>
      <c r="I49" s="319"/>
      <c r="J49" s="507"/>
      <c r="K49" s="502"/>
      <c r="L49" s="502"/>
      <c r="M49" s="503"/>
      <c r="N49" s="206"/>
      <c r="O49" s="250" t="str">
        <f t="shared" si="0"/>
        <v/>
      </c>
      <c r="P49" s="251" t="str">
        <f t="shared" si="1"/>
        <v/>
      </c>
    </row>
    <row r="50" spans="1:16" ht="13.5" x14ac:dyDescent="0.35">
      <c r="A50" s="304"/>
      <c r="B50" s="508"/>
      <c r="C50" s="324"/>
      <c r="D50" s="324"/>
      <c r="E50" s="324"/>
      <c r="F50" s="324"/>
      <c r="G50" s="324"/>
      <c r="H50" s="318"/>
      <c r="I50" s="319"/>
      <c r="J50" s="507"/>
      <c r="K50" s="502"/>
      <c r="L50" s="502"/>
      <c r="M50" s="503"/>
      <c r="N50" s="206"/>
      <c r="O50" s="250" t="str">
        <f t="shared" si="0"/>
        <v/>
      </c>
      <c r="P50" s="251" t="str">
        <f t="shared" si="1"/>
        <v/>
      </c>
    </row>
    <row r="51" spans="1:16" ht="13.5" x14ac:dyDescent="0.35">
      <c r="A51" s="304"/>
      <c r="B51" s="508"/>
      <c r="C51" s="324"/>
      <c r="D51" s="324"/>
      <c r="E51" s="324"/>
      <c r="F51" s="324"/>
      <c r="G51" s="324"/>
      <c r="H51" s="318"/>
      <c r="I51" s="319"/>
      <c r="J51" s="507"/>
      <c r="K51" s="502"/>
      <c r="L51" s="502"/>
      <c r="M51" s="503"/>
      <c r="N51" s="206"/>
      <c r="O51" s="250" t="str">
        <f t="shared" si="0"/>
        <v/>
      </c>
      <c r="P51" s="251" t="str">
        <f t="shared" si="1"/>
        <v/>
      </c>
    </row>
    <row r="52" spans="1:16" ht="13.5" x14ac:dyDescent="0.35">
      <c r="A52" s="304"/>
      <c r="B52" s="508"/>
      <c r="C52" s="324"/>
      <c r="D52" s="324"/>
      <c r="E52" s="324"/>
      <c r="F52" s="324"/>
      <c r="G52" s="324"/>
      <c r="H52" s="318"/>
      <c r="I52" s="319"/>
      <c r="J52" s="507"/>
      <c r="K52" s="502"/>
      <c r="L52" s="502"/>
      <c r="M52" s="503"/>
      <c r="N52" s="206"/>
      <c r="O52" s="250" t="str">
        <f t="shared" si="0"/>
        <v/>
      </c>
      <c r="P52" s="251" t="str">
        <f t="shared" si="1"/>
        <v/>
      </c>
    </row>
    <row r="53" spans="1:16" ht="13.5" x14ac:dyDescent="0.35">
      <c r="A53" s="304"/>
      <c r="B53" s="508"/>
      <c r="C53" s="324"/>
      <c r="D53" s="324"/>
      <c r="E53" s="324"/>
      <c r="F53" s="324"/>
      <c r="G53" s="324"/>
      <c r="H53" s="318"/>
      <c r="I53" s="319"/>
      <c r="J53" s="507"/>
      <c r="K53" s="502"/>
      <c r="L53" s="502"/>
      <c r="M53" s="503"/>
      <c r="N53" s="206"/>
      <c r="O53" s="250" t="str">
        <f t="shared" si="0"/>
        <v/>
      </c>
      <c r="P53" s="251" t="str">
        <f t="shared" si="1"/>
        <v/>
      </c>
    </row>
    <row r="54" spans="1:16" ht="13.5" x14ac:dyDescent="0.35">
      <c r="A54" s="304"/>
      <c r="B54" s="508"/>
      <c r="C54" s="324"/>
      <c r="D54" s="324"/>
      <c r="E54" s="324"/>
      <c r="F54" s="324"/>
      <c r="G54" s="324"/>
      <c r="H54" s="318"/>
      <c r="I54" s="319"/>
      <c r="J54" s="507"/>
      <c r="K54" s="502"/>
      <c r="L54" s="502"/>
      <c r="M54" s="503"/>
      <c r="N54" s="206"/>
      <c r="O54" s="250" t="str">
        <f t="shared" si="0"/>
        <v/>
      </c>
      <c r="P54" s="251" t="str">
        <f t="shared" si="1"/>
        <v/>
      </c>
    </row>
    <row r="55" spans="1:16" ht="13.5" x14ac:dyDescent="0.35">
      <c r="A55" s="304"/>
      <c r="B55" s="508"/>
      <c r="C55" s="324"/>
      <c r="D55" s="324"/>
      <c r="E55" s="324"/>
      <c r="F55" s="324"/>
      <c r="G55" s="324"/>
      <c r="H55" s="318"/>
      <c r="I55" s="319"/>
      <c r="J55" s="507"/>
      <c r="K55" s="502"/>
      <c r="L55" s="502"/>
      <c r="M55" s="503"/>
      <c r="N55" s="206"/>
      <c r="O55" s="250" t="str">
        <f t="shared" si="0"/>
        <v/>
      </c>
      <c r="P55" s="251" t="str">
        <f t="shared" si="1"/>
        <v/>
      </c>
    </row>
    <row r="56" spans="1:16" ht="13.5" x14ac:dyDescent="0.35">
      <c r="A56" s="304"/>
      <c r="B56" s="508"/>
      <c r="C56" s="324"/>
      <c r="D56" s="509"/>
      <c r="E56" s="509"/>
      <c r="F56" s="509"/>
      <c r="G56" s="509"/>
      <c r="H56" s="336"/>
      <c r="I56" s="506"/>
      <c r="J56" s="501"/>
      <c r="K56" s="502"/>
      <c r="L56" s="502"/>
      <c r="M56" s="503"/>
      <c r="N56" s="206"/>
      <c r="O56" s="250" t="str">
        <f t="shared" si="0"/>
        <v/>
      </c>
      <c r="P56" s="251" t="str">
        <f t="shared" si="1"/>
        <v/>
      </c>
    </row>
    <row r="57" spans="1:16" ht="13.5" x14ac:dyDescent="0.35">
      <c r="A57" s="289"/>
      <c r="B57" s="510"/>
      <c r="C57" s="511"/>
      <c r="D57" s="86"/>
      <c r="E57" s="86"/>
      <c r="F57" s="86"/>
      <c r="G57" s="86"/>
      <c r="H57" s="86"/>
      <c r="I57" s="74"/>
      <c r="J57" s="492"/>
      <c r="K57" s="493"/>
      <c r="L57" s="493"/>
      <c r="M57" s="494"/>
      <c r="N57" s="206"/>
      <c r="O57" s="250" t="str">
        <f t="shared" si="0"/>
        <v/>
      </c>
      <c r="P57" s="251" t="str">
        <f t="shared" si="1"/>
        <v/>
      </c>
    </row>
    <row r="58" spans="1:16" ht="13.5" x14ac:dyDescent="0.35">
      <c r="A58" s="284"/>
      <c r="B58" s="495" t="s">
        <v>125</v>
      </c>
      <c r="C58" s="496"/>
      <c r="D58" s="496"/>
      <c r="E58" s="496"/>
      <c r="F58" s="496"/>
      <c r="G58" s="496"/>
      <c r="H58" s="496"/>
      <c r="I58" s="497"/>
      <c r="J58" s="498">
        <f>SUM(J6:M57)</f>
        <v>0</v>
      </c>
      <c r="K58" s="499"/>
      <c r="L58" s="499"/>
      <c r="M58" s="500"/>
      <c r="N58" s="258" t="s">
        <v>126</v>
      </c>
      <c r="O58" s="250">
        <f>SUM(O8:O57)</f>
        <v>0</v>
      </c>
      <c r="P58" s="250">
        <f>SUM(P8:P57)</f>
        <v>0</v>
      </c>
    </row>
  </sheetData>
  <mergeCells count="253">
    <mergeCell ref="B6:I6"/>
    <mergeCell ref="J6:M6"/>
    <mergeCell ref="B7:I7"/>
    <mergeCell ref="J7:M7"/>
    <mergeCell ref="B9:C9"/>
    <mergeCell ref="B10:C10"/>
    <mergeCell ref="B11:C11"/>
    <mergeCell ref="B8:C8"/>
    <mergeCell ref="D8:E8"/>
    <mergeCell ref="J8:M8"/>
    <mergeCell ref="J9:M9"/>
    <mergeCell ref="H9:I9"/>
    <mergeCell ref="F9:G9"/>
    <mergeCell ref="F11:G11"/>
    <mergeCell ref="H54:I54"/>
    <mergeCell ref="J10:M10"/>
    <mergeCell ref="J11:M11"/>
    <mergeCell ref="J12:M12"/>
    <mergeCell ref="J13:M13"/>
    <mergeCell ref="H12:I12"/>
    <mergeCell ref="H13:I13"/>
    <mergeCell ref="H15:I15"/>
    <mergeCell ref="H42:I42"/>
    <mergeCell ref="H43:I43"/>
    <mergeCell ref="H44:I44"/>
    <mergeCell ref="H45:I45"/>
    <mergeCell ref="H49:I49"/>
    <mergeCell ref="J22:M22"/>
    <mergeCell ref="J21:M21"/>
    <mergeCell ref="J24:M24"/>
    <mergeCell ref="J25:M25"/>
    <mergeCell ref="J26:M26"/>
    <mergeCell ref="J27:M27"/>
    <mergeCell ref="H30:I30"/>
    <mergeCell ref="H31:I31"/>
    <mergeCell ref="J28:M28"/>
    <mergeCell ref="J29:M29"/>
    <mergeCell ref="H28:I28"/>
    <mergeCell ref="F55:G55"/>
    <mergeCell ref="F56:G56"/>
    <mergeCell ref="H10:I10"/>
    <mergeCell ref="H11:I11"/>
    <mergeCell ref="H50:I50"/>
    <mergeCell ref="H51:I51"/>
    <mergeCell ref="H52:I52"/>
    <mergeCell ref="H53:I53"/>
    <mergeCell ref="F53:G53"/>
    <mergeCell ref="F54:G54"/>
    <mergeCell ref="H24:I24"/>
    <mergeCell ref="H25:I25"/>
    <mergeCell ref="H47:I47"/>
    <mergeCell ref="H34:I34"/>
    <mergeCell ref="H35:I35"/>
    <mergeCell ref="H36:I36"/>
    <mergeCell ref="H37:I37"/>
    <mergeCell ref="H26:I26"/>
    <mergeCell ref="H27:I27"/>
    <mergeCell ref="H38:I38"/>
    <mergeCell ref="H39:I39"/>
    <mergeCell ref="H40:I40"/>
    <mergeCell ref="H41:I41"/>
    <mergeCell ref="F10:G10"/>
    <mergeCell ref="F12:G12"/>
    <mergeCell ref="J19:M19"/>
    <mergeCell ref="J23:M23"/>
    <mergeCell ref="F17:G17"/>
    <mergeCell ref="F18:G18"/>
    <mergeCell ref="F19:G19"/>
    <mergeCell ref="F20:G20"/>
    <mergeCell ref="F21:G21"/>
    <mergeCell ref="F22:G22"/>
    <mergeCell ref="F23:G23"/>
    <mergeCell ref="H17:I17"/>
    <mergeCell ref="J20:M20"/>
    <mergeCell ref="H18:I18"/>
    <mergeCell ref="H19:I19"/>
    <mergeCell ref="J16:M16"/>
    <mergeCell ref="J17:M17"/>
    <mergeCell ref="H16:I16"/>
    <mergeCell ref="J18:M18"/>
    <mergeCell ref="J14:M14"/>
    <mergeCell ref="J15:M15"/>
    <mergeCell ref="H14:I14"/>
    <mergeCell ref="F26:G26"/>
    <mergeCell ref="F27:G27"/>
    <mergeCell ref="F38:G38"/>
    <mergeCell ref="F39:G39"/>
    <mergeCell ref="D31:E31"/>
    <mergeCell ref="F13:G13"/>
    <mergeCell ref="F14:G14"/>
    <mergeCell ref="F15:G15"/>
    <mergeCell ref="F16:G16"/>
    <mergeCell ref="D34:E34"/>
    <mergeCell ref="D35:E35"/>
    <mergeCell ref="F30:G30"/>
    <mergeCell ref="F31:G31"/>
    <mergeCell ref="F34:G34"/>
    <mergeCell ref="F35:G35"/>
    <mergeCell ref="F28:G28"/>
    <mergeCell ref="F29:G29"/>
    <mergeCell ref="H29:I29"/>
    <mergeCell ref="D28:E28"/>
    <mergeCell ref="D29:E29"/>
    <mergeCell ref="D30:E30"/>
    <mergeCell ref="J32:M32"/>
    <mergeCell ref="J33:M33"/>
    <mergeCell ref="D32:E32"/>
    <mergeCell ref="D33:E33"/>
    <mergeCell ref="F32:G32"/>
    <mergeCell ref="F33:G33"/>
    <mergeCell ref="H32:I32"/>
    <mergeCell ref="H33:I33"/>
    <mergeCell ref="J30:M30"/>
    <mergeCell ref="J31:M31"/>
    <mergeCell ref="B57:C57"/>
    <mergeCell ref="D9:E9"/>
    <mergeCell ref="D10:E10"/>
    <mergeCell ref="D11:E11"/>
    <mergeCell ref="D12:E12"/>
    <mergeCell ref="D13:E13"/>
    <mergeCell ref="D14:E14"/>
    <mergeCell ref="D15:E15"/>
    <mergeCell ref="J36:M36"/>
    <mergeCell ref="J37:M37"/>
    <mergeCell ref="D16:E16"/>
    <mergeCell ref="D17:E17"/>
    <mergeCell ref="D18:E18"/>
    <mergeCell ref="D19:E19"/>
    <mergeCell ref="D20:E20"/>
    <mergeCell ref="D21:E21"/>
    <mergeCell ref="D22:E22"/>
    <mergeCell ref="D23:E23"/>
    <mergeCell ref="J34:M34"/>
    <mergeCell ref="J35:M35"/>
    <mergeCell ref="D24:E24"/>
    <mergeCell ref="D25:E25"/>
    <mergeCell ref="D26:E26"/>
    <mergeCell ref="D27:E27"/>
    <mergeCell ref="B55:C55"/>
    <mergeCell ref="B56:C56"/>
    <mergeCell ref="D40:E40"/>
    <mergeCell ref="D55:E55"/>
    <mergeCell ref="D56:E56"/>
    <mergeCell ref="F40:G40"/>
    <mergeCell ref="J41:M41"/>
    <mergeCell ref="J42:M42"/>
    <mergeCell ref="B53:C53"/>
    <mergeCell ref="H46:I46"/>
    <mergeCell ref="H48:I48"/>
    <mergeCell ref="F49:G49"/>
    <mergeCell ref="F50:G50"/>
    <mergeCell ref="F51:G51"/>
    <mergeCell ref="F52:G52"/>
    <mergeCell ref="B54:C54"/>
    <mergeCell ref="D41:E41"/>
    <mergeCell ref="D42:E42"/>
    <mergeCell ref="D53:E53"/>
    <mergeCell ref="D54:E54"/>
    <mergeCell ref="B51:C51"/>
    <mergeCell ref="B52:C52"/>
    <mergeCell ref="D51:E51"/>
    <mergeCell ref="D52:E52"/>
    <mergeCell ref="B50:C50"/>
    <mergeCell ref="D45:E45"/>
    <mergeCell ref="D46:E46"/>
    <mergeCell ref="D47:E47"/>
    <mergeCell ref="D48:E48"/>
    <mergeCell ref="D49:E49"/>
    <mergeCell ref="D50:E50"/>
    <mergeCell ref="B47:C47"/>
    <mergeCell ref="B49:C49"/>
    <mergeCell ref="J47:M47"/>
    <mergeCell ref="J48:M48"/>
    <mergeCell ref="B43:C43"/>
    <mergeCell ref="B44:C44"/>
    <mergeCell ref="B45:C45"/>
    <mergeCell ref="B46:C46"/>
    <mergeCell ref="F45:G45"/>
    <mergeCell ref="F46:G46"/>
    <mergeCell ref="F47:G47"/>
    <mergeCell ref="F48:G48"/>
    <mergeCell ref="D44:E44"/>
    <mergeCell ref="B35:C35"/>
    <mergeCell ref="B42:C42"/>
    <mergeCell ref="B37:C37"/>
    <mergeCell ref="B38:C38"/>
    <mergeCell ref="B39:C39"/>
    <mergeCell ref="B40:C40"/>
    <mergeCell ref="J45:M45"/>
    <mergeCell ref="J46:M46"/>
    <mergeCell ref="F41:G41"/>
    <mergeCell ref="F42:G42"/>
    <mergeCell ref="J43:M43"/>
    <mergeCell ref="J44:M44"/>
    <mergeCell ref="F43:G43"/>
    <mergeCell ref="F44:G44"/>
    <mergeCell ref="J40:M40"/>
    <mergeCell ref="J38:M38"/>
    <mergeCell ref="J39:M39"/>
    <mergeCell ref="D36:E36"/>
    <mergeCell ref="D37:E37"/>
    <mergeCell ref="F36:G36"/>
    <mergeCell ref="F37:G37"/>
    <mergeCell ref="D38:E38"/>
    <mergeCell ref="D39:E39"/>
    <mergeCell ref="J54:M54"/>
    <mergeCell ref="B20:C20"/>
    <mergeCell ref="B21:C21"/>
    <mergeCell ref="B22:C22"/>
    <mergeCell ref="B23:C23"/>
    <mergeCell ref="B24:C24"/>
    <mergeCell ref="B25:C25"/>
    <mergeCell ref="B26:C26"/>
    <mergeCell ref="B27:C27"/>
    <mergeCell ref="J51:M51"/>
    <mergeCell ref="J52:M52"/>
    <mergeCell ref="B28:C28"/>
    <mergeCell ref="B29:C29"/>
    <mergeCell ref="B30:C30"/>
    <mergeCell ref="B31:C31"/>
    <mergeCell ref="B32:C32"/>
    <mergeCell ref="B33:C33"/>
    <mergeCell ref="J49:M49"/>
    <mergeCell ref="J50:M50"/>
    <mergeCell ref="B36:C36"/>
    <mergeCell ref="B41:C41"/>
    <mergeCell ref="B48:C48"/>
    <mergeCell ref="D43:E43"/>
    <mergeCell ref="B34:C34"/>
    <mergeCell ref="J57:M57"/>
    <mergeCell ref="B58:I58"/>
    <mergeCell ref="J58:M58"/>
    <mergeCell ref="J56:M56"/>
    <mergeCell ref="F8:G8"/>
    <mergeCell ref="H8:I8"/>
    <mergeCell ref="H55:I55"/>
    <mergeCell ref="H56:I56"/>
    <mergeCell ref="F24:G24"/>
    <mergeCell ref="F25:G25"/>
    <mergeCell ref="H20:I20"/>
    <mergeCell ref="H21:I21"/>
    <mergeCell ref="H22:I22"/>
    <mergeCell ref="H23:I23"/>
    <mergeCell ref="J55:M55"/>
    <mergeCell ref="B12:C12"/>
    <mergeCell ref="B13:C13"/>
    <mergeCell ref="B14:C14"/>
    <mergeCell ref="B15:C15"/>
    <mergeCell ref="B16:C16"/>
    <mergeCell ref="B17:C17"/>
    <mergeCell ref="B18:C18"/>
    <mergeCell ref="B19:C19"/>
    <mergeCell ref="J53:M53"/>
  </mergeCells>
  <phoneticPr fontId="0" type="noConversion"/>
  <pageMargins left="0.5" right="0.5" top="0.5" bottom="0.5" header="0.5" footer="0.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workbookViewId="0">
      <selection activeCell="P47" sqref="P47:AK47"/>
    </sheetView>
  </sheetViews>
  <sheetFormatPr defaultRowHeight="12.5" x14ac:dyDescent="0.25"/>
  <cols>
    <col min="1" max="1" width="4.90625" customWidth="1"/>
    <col min="2" max="2" width="3" customWidth="1"/>
    <col min="3" max="11" width="2.453125" customWidth="1"/>
    <col min="12" max="12" width="2.90625" customWidth="1"/>
    <col min="13" max="30" width="2.453125" customWidth="1"/>
    <col min="31" max="35" width="2.6328125" customWidth="1"/>
    <col min="36" max="36" width="2.453125" customWidth="1"/>
    <col min="37" max="37" width="5.90625" customWidth="1"/>
  </cols>
  <sheetData>
    <row r="1" spans="1:37" ht="13.5" x14ac:dyDescent="0.3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N1" s="1"/>
      <c r="R1" s="1"/>
      <c r="S1" s="96" t="s">
        <v>61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x14ac:dyDescent="0.25">
      <c r="A2" s="1"/>
      <c r="B2" s="1"/>
      <c r="C2" s="2" t="s">
        <v>1</v>
      </c>
      <c r="D2" s="1"/>
      <c r="E2" s="3" t="s">
        <v>62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5">
      <c r="A3" s="1"/>
      <c r="B3" s="4" t="s">
        <v>2</v>
      </c>
      <c r="C3" s="5"/>
      <c r="D3" s="5"/>
      <c r="E3" s="97" t="s">
        <v>63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98"/>
      <c r="AF3" s="98"/>
      <c r="AG3" s="98"/>
      <c r="AH3" s="98"/>
      <c r="AI3" s="98"/>
      <c r="AJ3" s="98"/>
      <c r="AK3" s="98"/>
    </row>
    <row r="4" spans="1:37" ht="13.5" x14ac:dyDescent="0.35">
      <c r="A4" s="1"/>
      <c r="B4" s="1"/>
      <c r="C4" s="99" t="s">
        <v>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0" t="s">
        <v>6</v>
      </c>
      <c r="AF4" s="8"/>
      <c r="AG4" s="100">
        <v>3</v>
      </c>
      <c r="AH4" s="9" t="s">
        <v>7</v>
      </c>
      <c r="AI4" s="9"/>
      <c r="AJ4" s="101">
        <v>3</v>
      </c>
      <c r="AK4" s="8"/>
    </row>
    <row r="5" spans="1:37" ht="13.5" x14ac:dyDescent="0.35">
      <c r="A5" s="1"/>
      <c r="B5" s="1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4"/>
      <c r="AD5" s="14"/>
      <c r="AE5" s="16"/>
      <c r="AF5" s="14"/>
      <c r="AG5" s="102"/>
      <c r="AH5" s="15"/>
      <c r="AI5" s="15"/>
      <c r="AJ5" s="14"/>
      <c r="AK5" s="14"/>
    </row>
    <row r="6" spans="1:37" ht="13.5" x14ac:dyDescent="0.3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24"/>
      <c r="AC6" s="103" t="s">
        <v>65</v>
      </c>
      <c r="AD6" s="8"/>
      <c r="AE6" s="98"/>
      <c r="AF6" s="104"/>
      <c r="AG6" s="105" t="s">
        <v>66</v>
      </c>
      <c r="AH6" s="98"/>
      <c r="AI6" s="98"/>
      <c r="AJ6" s="98"/>
      <c r="AK6" s="104"/>
    </row>
    <row r="7" spans="1:37" ht="15.5" x14ac:dyDescent="0.35">
      <c r="A7" s="1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24"/>
      <c r="AC7" s="530" t="str">
        <f>IF([1]FRONTPG1!T10="","",[1]FRONTPG1!T10)</f>
        <v/>
      </c>
      <c r="AD7" s="531"/>
      <c r="AE7" s="531"/>
      <c r="AF7" s="532"/>
      <c r="AG7" s="533" t="str">
        <f>IF([1]FRONTPG1!AG8="","",[1]FRONTPG1!AG8)</f>
        <v/>
      </c>
      <c r="AH7" s="531"/>
      <c r="AI7" s="531"/>
      <c r="AJ7" s="531"/>
      <c r="AK7" s="532"/>
    </row>
    <row r="8" spans="1:37" ht="15.5" x14ac:dyDescent="0.35">
      <c r="A8" s="106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31"/>
      <c r="AC8" s="16"/>
      <c r="AD8" s="14"/>
      <c r="AE8" s="16"/>
      <c r="AF8" s="31"/>
      <c r="AG8" s="534"/>
      <c r="AH8" s="484"/>
      <c r="AI8" s="484"/>
      <c r="AJ8" s="484"/>
      <c r="AK8" s="485"/>
    </row>
    <row r="9" spans="1:37" x14ac:dyDescent="0.25">
      <c r="A9" s="44" t="s">
        <v>23</v>
      </c>
      <c r="B9" s="45"/>
      <c r="C9" s="46" t="s">
        <v>24</v>
      </c>
      <c r="D9" s="47"/>
      <c r="E9" s="47"/>
      <c r="F9" s="48"/>
      <c r="G9" s="49"/>
      <c r="H9" s="48"/>
      <c r="I9" s="46" t="s">
        <v>25</v>
      </c>
      <c r="J9" s="47"/>
      <c r="K9" s="49"/>
      <c r="L9" s="48"/>
      <c r="M9" s="48"/>
      <c r="N9" s="46" t="s">
        <v>26</v>
      </c>
      <c r="O9" s="48"/>
      <c r="P9" s="49"/>
      <c r="Q9" s="48"/>
      <c r="R9" s="48"/>
      <c r="S9" s="46" t="s">
        <v>27</v>
      </c>
      <c r="T9" s="48"/>
      <c r="U9" s="49"/>
      <c r="V9" s="48"/>
      <c r="W9" s="46" t="s">
        <v>28</v>
      </c>
      <c r="X9" s="47"/>
      <c r="Y9" s="47"/>
      <c r="Z9" s="49"/>
      <c r="AA9" s="48"/>
      <c r="AB9" s="48"/>
      <c r="AC9" s="46" t="s">
        <v>29</v>
      </c>
      <c r="AD9" s="48"/>
      <c r="AE9" s="49"/>
      <c r="AF9" s="48"/>
      <c r="AG9" s="46" t="s">
        <v>30</v>
      </c>
      <c r="AH9" s="47"/>
      <c r="AI9" s="47"/>
      <c r="AJ9" s="47"/>
      <c r="AK9" s="49"/>
    </row>
    <row r="10" spans="1:37" x14ac:dyDescent="0.25">
      <c r="A10" s="51" t="str">
        <f>IF(AF10="","","004")</f>
        <v>004</v>
      </c>
      <c r="B10" s="441">
        <f>FrontPg1!$B$20</f>
        <v>13001</v>
      </c>
      <c r="C10" s="528"/>
      <c r="D10" s="528"/>
      <c r="E10" s="528"/>
      <c r="F10" s="528"/>
      <c r="G10" s="529"/>
      <c r="H10" s="447">
        <v>225</v>
      </c>
      <c r="I10" s="448"/>
      <c r="J10" s="448"/>
      <c r="K10" s="449"/>
      <c r="L10" s="450">
        <f>FrontPg1!$L$20</f>
        <v>1</v>
      </c>
      <c r="M10" s="373"/>
      <c r="N10" s="373"/>
      <c r="O10" s="373"/>
      <c r="P10" s="372"/>
      <c r="Q10" s="441">
        <f>FrontPg1!$Q$20</f>
        <v>11104</v>
      </c>
      <c r="R10" s="373"/>
      <c r="S10" s="373"/>
      <c r="T10" s="373"/>
      <c r="U10" s="372"/>
      <c r="V10" s="453">
        <f>FrontPg1!$V$20</f>
        <v>18</v>
      </c>
      <c r="W10" s="373"/>
      <c r="X10" s="373"/>
      <c r="Y10" s="373"/>
      <c r="Z10" s="372"/>
      <c r="AA10" s="450">
        <v>7135</v>
      </c>
      <c r="AB10" s="373"/>
      <c r="AC10" s="373"/>
      <c r="AD10" s="373"/>
      <c r="AE10" s="372"/>
      <c r="AF10" s="456">
        <f>+FrontPg1!T48</f>
        <v>12.959999999999999</v>
      </c>
      <c r="AG10" s="428"/>
      <c r="AH10" s="428"/>
      <c r="AI10" s="428"/>
      <c r="AJ10" s="428"/>
      <c r="AK10" s="457"/>
    </row>
    <row r="11" spans="1:37" x14ac:dyDescent="0.25">
      <c r="A11" s="52"/>
      <c r="B11" s="46" t="s">
        <v>31</v>
      </c>
      <c r="C11" s="47"/>
      <c r="D11" s="47"/>
      <c r="E11" s="47"/>
      <c r="F11" s="47"/>
      <c r="G11" s="47"/>
      <c r="H11" s="47"/>
      <c r="I11" s="47"/>
      <c r="J11" s="53"/>
      <c r="K11" s="54" t="s">
        <v>32</v>
      </c>
      <c r="L11" s="47"/>
      <c r="M11" s="47"/>
      <c r="N11" s="47"/>
      <c r="O11" s="55"/>
      <c r="P11" s="56" t="s">
        <v>33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9"/>
    </row>
    <row r="12" spans="1:37" x14ac:dyDescent="0.25">
      <c r="A12" s="57"/>
      <c r="B12" s="445"/>
      <c r="C12" s="373"/>
      <c r="D12" s="373"/>
      <c r="E12" s="373"/>
      <c r="F12" s="373"/>
      <c r="G12" s="373"/>
      <c r="H12" s="373"/>
      <c r="I12" s="373"/>
      <c r="J12" s="372"/>
      <c r="K12" s="446"/>
      <c r="L12" s="373"/>
      <c r="M12" s="373"/>
      <c r="N12" s="373"/>
      <c r="O12" s="372"/>
      <c r="P12" s="535" t="s">
        <v>243</v>
      </c>
      <c r="Q12" s="536"/>
      <c r="R12" s="536"/>
      <c r="S12" s="536"/>
      <c r="T12" s="536"/>
      <c r="U12" s="536"/>
      <c r="V12" s="536"/>
      <c r="W12" s="536"/>
      <c r="X12" s="536"/>
      <c r="Y12" s="536"/>
      <c r="Z12" s="536"/>
      <c r="AA12" s="536"/>
      <c r="AB12" s="536"/>
      <c r="AC12" s="536"/>
      <c r="AD12" s="536"/>
      <c r="AE12" s="536"/>
      <c r="AF12" s="536"/>
      <c r="AG12" s="536"/>
      <c r="AH12" s="536"/>
      <c r="AI12" s="536"/>
      <c r="AJ12" s="536"/>
      <c r="AK12" s="537"/>
    </row>
    <row r="13" spans="1:37" x14ac:dyDescent="0.25">
      <c r="A13" s="52"/>
      <c r="B13" s="58" t="s">
        <v>33</v>
      </c>
      <c r="C13" s="47"/>
      <c r="D13" s="47"/>
      <c r="E13" s="4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9"/>
    </row>
    <row r="14" spans="1:37" ht="13" x14ac:dyDescent="0.3">
      <c r="A14" s="52"/>
      <c r="B14" s="444" t="str">
        <f>FrontPg1!$B$24</f>
        <v>Org: 1400</v>
      </c>
      <c r="C14" s="373"/>
      <c r="D14" s="373"/>
      <c r="E14" s="373"/>
      <c r="F14" s="373"/>
      <c r="G14" s="373"/>
      <c r="H14" s="373"/>
      <c r="I14" s="372"/>
      <c r="J14" s="444"/>
      <c r="K14" s="373"/>
      <c r="L14" s="373"/>
      <c r="M14" s="373"/>
      <c r="N14" s="373"/>
      <c r="O14" s="372"/>
      <c r="P14" s="444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2"/>
    </row>
    <row r="15" spans="1:37" ht="13.5" x14ac:dyDescent="0.35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9"/>
    </row>
    <row r="16" spans="1:37" x14ac:dyDescent="0.25">
      <c r="A16" s="44" t="s">
        <v>23</v>
      </c>
      <c r="B16" s="45"/>
      <c r="C16" s="46" t="s">
        <v>24</v>
      </c>
      <c r="D16" s="47"/>
      <c r="E16" s="47"/>
      <c r="F16" s="48"/>
      <c r="G16" s="49"/>
      <c r="H16" s="48"/>
      <c r="I16" s="46" t="s">
        <v>25</v>
      </c>
      <c r="J16" s="47"/>
      <c r="K16" s="49"/>
      <c r="L16" s="48"/>
      <c r="M16" s="48"/>
      <c r="N16" s="46" t="s">
        <v>26</v>
      </c>
      <c r="O16" s="48"/>
      <c r="P16" s="49"/>
      <c r="Q16" s="48"/>
      <c r="R16" s="48"/>
      <c r="S16" s="46" t="s">
        <v>27</v>
      </c>
      <c r="T16" s="48"/>
      <c r="U16" s="49"/>
      <c r="V16" s="48"/>
      <c r="W16" s="46" t="s">
        <v>28</v>
      </c>
      <c r="X16" s="47"/>
      <c r="Y16" s="47"/>
      <c r="Z16" s="49"/>
      <c r="AA16" s="48"/>
      <c r="AB16" s="48"/>
      <c r="AC16" s="46" t="s">
        <v>29</v>
      </c>
      <c r="AD16" s="48"/>
      <c r="AE16" s="49"/>
      <c r="AF16" s="48"/>
      <c r="AG16" s="46" t="s">
        <v>30</v>
      </c>
      <c r="AH16" s="47"/>
      <c r="AI16" s="47"/>
      <c r="AJ16" s="47"/>
      <c r="AK16" s="49"/>
    </row>
    <row r="17" spans="1:37" x14ac:dyDescent="0.25">
      <c r="A17" s="51" t="str">
        <f>IF(AF17="","","005")</f>
        <v>005</v>
      </c>
      <c r="B17" s="441">
        <f>FrontPg1!$B$20</f>
        <v>13001</v>
      </c>
      <c r="C17" s="528"/>
      <c r="D17" s="528"/>
      <c r="E17" s="528"/>
      <c r="F17" s="528"/>
      <c r="G17" s="529"/>
      <c r="H17" s="447">
        <v>225</v>
      </c>
      <c r="I17" s="448"/>
      <c r="J17" s="448"/>
      <c r="K17" s="449"/>
      <c r="L17" s="450">
        <f>FrontPg1!$L$20</f>
        <v>1</v>
      </c>
      <c r="M17" s="373"/>
      <c r="N17" s="373"/>
      <c r="O17" s="373"/>
      <c r="P17" s="372"/>
      <c r="Q17" s="441">
        <f>FrontPg1!$Q$20</f>
        <v>11104</v>
      </c>
      <c r="R17" s="373"/>
      <c r="S17" s="373"/>
      <c r="T17" s="373"/>
      <c r="U17" s="372"/>
      <c r="V17" s="453">
        <f>FrontPg1!$V$20</f>
        <v>18</v>
      </c>
      <c r="W17" s="373"/>
      <c r="X17" s="373"/>
      <c r="Y17" s="373"/>
      <c r="Z17" s="372"/>
      <c r="AA17" s="450">
        <v>7101</v>
      </c>
      <c r="AB17" s="373"/>
      <c r="AC17" s="373"/>
      <c r="AD17" s="373"/>
      <c r="AE17" s="372"/>
      <c r="AF17" s="456">
        <f>+FrontPg1!AF44</f>
        <v>0</v>
      </c>
      <c r="AG17" s="428"/>
      <c r="AH17" s="428"/>
      <c r="AI17" s="428"/>
      <c r="AJ17" s="428"/>
      <c r="AK17" s="457"/>
    </row>
    <row r="18" spans="1:37" x14ac:dyDescent="0.25">
      <c r="A18" s="52"/>
      <c r="B18" s="46" t="s">
        <v>31</v>
      </c>
      <c r="C18" s="47"/>
      <c r="D18" s="47"/>
      <c r="E18" s="47"/>
      <c r="F18" s="47"/>
      <c r="G18" s="47"/>
      <c r="H18" s="47"/>
      <c r="I18" s="47"/>
      <c r="J18" s="53"/>
      <c r="K18" s="54" t="s">
        <v>32</v>
      </c>
      <c r="L18" s="47"/>
      <c r="M18" s="47"/>
      <c r="N18" s="47"/>
      <c r="O18" s="55"/>
      <c r="P18" s="56" t="s">
        <v>33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</row>
    <row r="19" spans="1:37" x14ac:dyDescent="0.25">
      <c r="A19" s="57"/>
      <c r="B19" s="445"/>
      <c r="C19" s="373"/>
      <c r="D19" s="373"/>
      <c r="E19" s="373"/>
      <c r="F19" s="373"/>
      <c r="G19" s="373"/>
      <c r="H19" s="373"/>
      <c r="I19" s="373"/>
      <c r="J19" s="372"/>
      <c r="K19" s="446"/>
      <c r="L19" s="373"/>
      <c r="M19" s="373"/>
      <c r="N19" s="373"/>
      <c r="O19" s="372"/>
      <c r="P19" s="535" t="s">
        <v>244</v>
      </c>
      <c r="Q19" s="536"/>
      <c r="R19" s="536"/>
      <c r="S19" s="536"/>
      <c r="T19" s="536"/>
      <c r="U19" s="536"/>
      <c r="V19" s="536"/>
      <c r="W19" s="536"/>
      <c r="X19" s="536"/>
      <c r="Y19" s="536"/>
      <c r="Z19" s="536"/>
      <c r="AA19" s="536"/>
      <c r="AB19" s="536"/>
      <c r="AC19" s="536"/>
      <c r="AD19" s="536"/>
      <c r="AE19" s="536"/>
      <c r="AF19" s="536"/>
      <c r="AG19" s="536"/>
      <c r="AH19" s="536"/>
      <c r="AI19" s="536"/>
      <c r="AJ19" s="536"/>
      <c r="AK19" s="537"/>
    </row>
    <row r="20" spans="1:37" x14ac:dyDescent="0.25">
      <c r="A20" s="52"/>
      <c r="B20" s="58" t="s">
        <v>33</v>
      </c>
      <c r="C20" s="47"/>
      <c r="D20" s="47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</row>
    <row r="21" spans="1:37" ht="13" x14ac:dyDescent="0.3">
      <c r="A21" s="52"/>
      <c r="B21" s="444" t="str">
        <f>FrontPg1!$B$24</f>
        <v>Org: 1400</v>
      </c>
      <c r="C21" s="373"/>
      <c r="D21" s="373"/>
      <c r="E21" s="373"/>
      <c r="F21" s="373"/>
      <c r="G21" s="373"/>
      <c r="H21" s="373"/>
      <c r="I21" s="372"/>
      <c r="J21" s="444"/>
      <c r="K21" s="373"/>
      <c r="L21" s="373"/>
      <c r="M21" s="373"/>
      <c r="N21" s="373"/>
      <c r="O21" s="372"/>
      <c r="P21" s="444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2"/>
    </row>
    <row r="22" spans="1:37" ht="13.5" x14ac:dyDescent="0.35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9"/>
    </row>
    <row r="23" spans="1:37" x14ac:dyDescent="0.25">
      <c r="A23" s="44" t="s">
        <v>23</v>
      </c>
      <c r="B23" s="45"/>
      <c r="C23" s="46" t="s">
        <v>24</v>
      </c>
      <c r="D23" s="47"/>
      <c r="E23" s="47"/>
      <c r="F23" s="48"/>
      <c r="G23" s="49"/>
      <c r="H23" s="48"/>
      <c r="I23" s="46" t="s">
        <v>25</v>
      </c>
      <c r="J23" s="47"/>
      <c r="K23" s="49"/>
      <c r="L23" s="48"/>
      <c r="M23" s="48"/>
      <c r="N23" s="46" t="s">
        <v>26</v>
      </c>
      <c r="O23" s="48"/>
      <c r="P23" s="49"/>
      <c r="Q23" s="48"/>
      <c r="R23" s="48"/>
      <c r="S23" s="46" t="s">
        <v>27</v>
      </c>
      <c r="T23" s="48"/>
      <c r="U23" s="49"/>
      <c r="V23" s="48"/>
      <c r="W23" s="46" t="s">
        <v>28</v>
      </c>
      <c r="X23" s="47"/>
      <c r="Y23" s="47"/>
      <c r="Z23" s="49"/>
      <c r="AA23" s="48"/>
      <c r="AB23" s="48"/>
      <c r="AC23" s="46" t="s">
        <v>29</v>
      </c>
      <c r="AD23" s="48"/>
      <c r="AE23" s="49"/>
      <c r="AF23" s="48"/>
      <c r="AG23" s="46" t="s">
        <v>30</v>
      </c>
      <c r="AH23" s="47"/>
      <c r="AI23" s="47"/>
      <c r="AJ23" s="47"/>
      <c r="AK23" s="49"/>
    </row>
    <row r="24" spans="1:37" x14ac:dyDescent="0.25">
      <c r="A24" s="51" t="str">
        <f>IF(AF24="","","006")</f>
        <v>006</v>
      </c>
      <c r="B24" s="441">
        <f>FrontPg1!$B$20</f>
        <v>13001</v>
      </c>
      <c r="C24" s="528"/>
      <c r="D24" s="528"/>
      <c r="E24" s="528"/>
      <c r="F24" s="528"/>
      <c r="G24" s="529"/>
      <c r="H24" s="447">
        <v>225</v>
      </c>
      <c r="I24" s="448"/>
      <c r="J24" s="448"/>
      <c r="K24" s="449"/>
      <c r="L24" s="450">
        <f>FrontPg1!$L$20</f>
        <v>1</v>
      </c>
      <c r="M24" s="373"/>
      <c r="N24" s="373"/>
      <c r="O24" s="373"/>
      <c r="P24" s="372"/>
      <c r="Q24" s="441">
        <f>FrontPg1!$Q$20</f>
        <v>11104</v>
      </c>
      <c r="R24" s="373"/>
      <c r="S24" s="373"/>
      <c r="T24" s="373"/>
      <c r="U24" s="372"/>
      <c r="V24" s="453">
        <f>FrontPg1!$V$20</f>
        <v>18</v>
      </c>
      <c r="W24" s="373"/>
      <c r="X24" s="373"/>
      <c r="Y24" s="373"/>
      <c r="Z24" s="372"/>
      <c r="AA24" s="450">
        <v>7111</v>
      </c>
      <c r="AB24" s="373"/>
      <c r="AC24" s="373"/>
      <c r="AD24" s="373"/>
      <c r="AE24" s="372"/>
      <c r="AF24" s="456">
        <f>+FrontPg1!AF51</f>
        <v>0</v>
      </c>
      <c r="AG24" s="428"/>
      <c r="AH24" s="428"/>
      <c r="AI24" s="428"/>
      <c r="AJ24" s="428"/>
      <c r="AK24" s="457"/>
    </row>
    <row r="25" spans="1:37" x14ac:dyDescent="0.25">
      <c r="A25" s="52"/>
      <c r="B25" s="46" t="s">
        <v>31</v>
      </c>
      <c r="C25" s="47"/>
      <c r="D25" s="47"/>
      <c r="E25" s="47"/>
      <c r="F25" s="47"/>
      <c r="G25" s="47"/>
      <c r="H25" s="47"/>
      <c r="I25" s="47"/>
      <c r="J25" s="53"/>
      <c r="K25" s="54" t="s">
        <v>32</v>
      </c>
      <c r="L25" s="47"/>
      <c r="M25" s="47"/>
      <c r="N25" s="47"/>
      <c r="O25" s="55"/>
      <c r="P25" s="56" t="s">
        <v>33</v>
      </c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9"/>
    </row>
    <row r="26" spans="1:37" x14ac:dyDescent="0.25">
      <c r="A26" s="57"/>
      <c r="B26" s="445"/>
      <c r="C26" s="373"/>
      <c r="D26" s="373"/>
      <c r="E26" s="373"/>
      <c r="F26" s="373"/>
      <c r="G26" s="373"/>
      <c r="H26" s="373"/>
      <c r="I26" s="373"/>
      <c r="J26" s="372"/>
      <c r="K26" s="446"/>
      <c r="L26" s="373"/>
      <c r="M26" s="373"/>
      <c r="N26" s="373"/>
      <c r="O26" s="372"/>
      <c r="P26" s="535" t="s">
        <v>245</v>
      </c>
      <c r="Q26" s="536"/>
      <c r="R26" s="536"/>
      <c r="S26" s="536"/>
      <c r="T26" s="536"/>
      <c r="U26" s="536"/>
      <c r="V26" s="536"/>
      <c r="W26" s="536"/>
      <c r="X26" s="536"/>
      <c r="Y26" s="536"/>
      <c r="Z26" s="536"/>
      <c r="AA26" s="536"/>
      <c r="AB26" s="536"/>
      <c r="AC26" s="536"/>
      <c r="AD26" s="536"/>
      <c r="AE26" s="536"/>
      <c r="AF26" s="536"/>
      <c r="AG26" s="536"/>
      <c r="AH26" s="536"/>
      <c r="AI26" s="536"/>
      <c r="AJ26" s="536"/>
      <c r="AK26" s="537"/>
    </row>
    <row r="27" spans="1:37" x14ac:dyDescent="0.25">
      <c r="A27" s="52"/>
      <c r="B27" s="58" t="s">
        <v>33</v>
      </c>
      <c r="C27" s="47"/>
      <c r="D27" s="47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9"/>
    </row>
    <row r="28" spans="1:37" ht="13" x14ac:dyDescent="0.3">
      <c r="A28" s="52"/>
      <c r="B28" s="444" t="str">
        <f>FrontPg1!$B$24</f>
        <v>Org: 1400</v>
      </c>
      <c r="C28" s="373"/>
      <c r="D28" s="373"/>
      <c r="E28" s="373"/>
      <c r="F28" s="373"/>
      <c r="G28" s="373"/>
      <c r="H28" s="373"/>
      <c r="I28" s="372"/>
      <c r="J28" s="444"/>
      <c r="K28" s="373"/>
      <c r="L28" s="373"/>
      <c r="M28" s="373"/>
      <c r="N28" s="373"/>
      <c r="O28" s="372"/>
      <c r="P28" s="444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2"/>
    </row>
    <row r="29" spans="1:37" ht="13.5" x14ac:dyDescent="0.3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9"/>
    </row>
    <row r="30" spans="1:37" x14ac:dyDescent="0.25">
      <c r="A30" s="44" t="s">
        <v>23</v>
      </c>
      <c r="B30" s="45"/>
      <c r="C30" s="46" t="s">
        <v>24</v>
      </c>
      <c r="D30" s="47"/>
      <c r="E30" s="47"/>
      <c r="F30" s="48"/>
      <c r="G30" s="49"/>
      <c r="H30" s="48"/>
      <c r="I30" s="46" t="s">
        <v>25</v>
      </c>
      <c r="J30" s="47"/>
      <c r="K30" s="49"/>
      <c r="L30" s="48"/>
      <c r="M30" s="48"/>
      <c r="N30" s="46" t="s">
        <v>26</v>
      </c>
      <c r="O30" s="48"/>
      <c r="P30" s="49"/>
      <c r="Q30" s="48"/>
      <c r="R30" s="48"/>
      <c r="S30" s="46" t="s">
        <v>27</v>
      </c>
      <c r="T30" s="48"/>
      <c r="U30" s="49"/>
      <c r="V30" s="48"/>
      <c r="W30" s="46" t="s">
        <v>28</v>
      </c>
      <c r="X30" s="47"/>
      <c r="Y30" s="47"/>
      <c r="Z30" s="49"/>
      <c r="AA30" s="48"/>
      <c r="AB30" s="48"/>
      <c r="AC30" s="46" t="s">
        <v>29</v>
      </c>
      <c r="AD30" s="48"/>
      <c r="AE30" s="49"/>
      <c r="AF30" s="48"/>
      <c r="AG30" s="46" t="s">
        <v>30</v>
      </c>
      <c r="AH30" s="47"/>
      <c r="AI30" s="47"/>
      <c r="AJ30" s="47"/>
      <c r="AK30" s="49"/>
    </row>
    <row r="31" spans="1:37" x14ac:dyDescent="0.25">
      <c r="A31" s="51" t="str">
        <f>IF(AF31="","","007")</f>
        <v>007</v>
      </c>
      <c r="B31" s="441">
        <f>FrontPg1!$B$20</f>
        <v>13001</v>
      </c>
      <c r="C31" s="528"/>
      <c r="D31" s="528"/>
      <c r="E31" s="528"/>
      <c r="F31" s="528"/>
      <c r="G31" s="529"/>
      <c r="H31" s="447">
        <v>225</v>
      </c>
      <c r="I31" s="448"/>
      <c r="J31" s="448"/>
      <c r="K31" s="449"/>
      <c r="L31" s="450">
        <f>FrontPg1!$L$20</f>
        <v>1</v>
      </c>
      <c r="M31" s="373"/>
      <c r="N31" s="373"/>
      <c r="O31" s="373"/>
      <c r="P31" s="372"/>
      <c r="Q31" s="441">
        <f>FrontPg1!$Q$20</f>
        <v>11104</v>
      </c>
      <c r="R31" s="373"/>
      <c r="S31" s="373"/>
      <c r="T31" s="373"/>
      <c r="U31" s="372"/>
      <c r="V31" s="453">
        <f>FrontPg1!$V$20</f>
        <v>18</v>
      </c>
      <c r="W31" s="373"/>
      <c r="X31" s="373"/>
      <c r="Y31" s="373"/>
      <c r="Z31" s="372"/>
      <c r="AA31" s="450">
        <v>7112</v>
      </c>
      <c r="AB31" s="373"/>
      <c r="AC31" s="373"/>
      <c r="AD31" s="373"/>
      <c r="AE31" s="372"/>
      <c r="AF31" s="456">
        <f>+FrontPg1!AF52</f>
        <v>0</v>
      </c>
      <c r="AG31" s="428"/>
      <c r="AH31" s="428"/>
      <c r="AI31" s="428"/>
      <c r="AJ31" s="428"/>
      <c r="AK31" s="457"/>
    </row>
    <row r="32" spans="1:37" x14ac:dyDescent="0.25">
      <c r="A32" s="52"/>
      <c r="B32" s="46" t="s">
        <v>31</v>
      </c>
      <c r="C32" s="47"/>
      <c r="D32" s="47"/>
      <c r="E32" s="47"/>
      <c r="F32" s="47"/>
      <c r="G32" s="47"/>
      <c r="H32" s="47"/>
      <c r="I32" s="47"/>
      <c r="J32" s="53"/>
      <c r="K32" s="54" t="s">
        <v>32</v>
      </c>
      <c r="L32" s="47"/>
      <c r="M32" s="47"/>
      <c r="N32" s="47"/>
      <c r="O32" s="55"/>
      <c r="P32" s="56" t="s">
        <v>33</v>
      </c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</row>
    <row r="33" spans="1:37" x14ac:dyDescent="0.25">
      <c r="A33" s="57"/>
      <c r="B33" s="445"/>
      <c r="C33" s="373"/>
      <c r="D33" s="373"/>
      <c r="E33" s="373"/>
      <c r="F33" s="373"/>
      <c r="G33" s="373"/>
      <c r="H33" s="373"/>
      <c r="I33" s="373"/>
      <c r="J33" s="372"/>
      <c r="K33" s="446"/>
      <c r="L33" s="373"/>
      <c r="M33" s="373"/>
      <c r="N33" s="373"/>
      <c r="O33" s="372"/>
      <c r="P33" s="535" t="s">
        <v>246</v>
      </c>
      <c r="Q33" s="536"/>
      <c r="R33" s="536"/>
      <c r="S33" s="536"/>
      <c r="T33" s="536"/>
      <c r="U33" s="536"/>
      <c r="V33" s="536"/>
      <c r="W33" s="536"/>
      <c r="X33" s="536"/>
      <c r="Y33" s="536"/>
      <c r="Z33" s="536"/>
      <c r="AA33" s="536"/>
      <c r="AB33" s="536"/>
      <c r="AC33" s="536"/>
      <c r="AD33" s="536"/>
      <c r="AE33" s="536"/>
      <c r="AF33" s="536"/>
      <c r="AG33" s="536"/>
      <c r="AH33" s="536"/>
      <c r="AI33" s="536"/>
      <c r="AJ33" s="536"/>
      <c r="AK33" s="537"/>
    </row>
    <row r="34" spans="1:37" x14ac:dyDescent="0.25">
      <c r="A34" s="52"/>
      <c r="B34" s="58" t="s">
        <v>33</v>
      </c>
      <c r="C34" s="47"/>
      <c r="D34" s="47"/>
      <c r="E34" s="47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9"/>
    </row>
    <row r="35" spans="1:37" ht="13" x14ac:dyDescent="0.3">
      <c r="A35" s="52"/>
      <c r="B35" s="444" t="str">
        <f>FrontPg1!$B$24</f>
        <v>Org: 1400</v>
      </c>
      <c r="C35" s="373"/>
      <c r="D35" s="373"/>
      <c r="E35" s="373"/>
      <c r="F35" s="373"/>
      <c r="G35" s="373"/>
      <c r="H35" s="373"/>
      <c r="I35" s="372"/>
      <c r="J35" s="444"/>
      <c r="K35" s="373"/>
      <c r="L35" s="373"/>
      <c r="M35" s="373"/>
      <c r="N35" s="373"/>
      <c r="O35" s="372"/>
      <c r="P35" s="444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2"/>
    </row>
    <row r="36" spans="1:37" ht="13.5" x14ac:dyDescent="0.35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9"/>
    </row>
    <row r="37" spans="1:37" x14ac:dyDescent="0.25">
      <c r="A37" s="44" t="s">
        <v>23</v>
      </c>
      <c r="B37" s="45"/>
      <c r="C37" s="46" t="s">
        <v>24</v>
      </c>
      <c r="D37" s="47"/>
      <c r="E37" s="47"/>
      <c r="F37" s="48"/>
      <c r="G37" s="49"/>
      <c r="H37" s="48"/>
      <c r="I37" s="46" t="s">
        <v>25</v>
      </c>
      <c r="J37" s="47"/>
      <c r="K37" s="49"/>
      <c r="L37" s="48"/>
      <c r="M37" s="48"/>
      <c r="N37" s="46" t="s">
        <v>26</v>
      </c>
      <c r="O37" s="48"/>
      <c r="P37" s="49"/>
      <c r="Q37" s="48"/>
      <c r="R37" s="48"/>
      <c r="S37" s="46" t="s">
        <v>27</v>
      </c>
      <c r="T37" s="48"/>
      <c r="U37" s="49"/>
      <c r="V37" s="48"/>
      <c r="W37" s="46" t="s">
        <v>28</v>
      </c>
      <c r="X37" s="47"/>
      <c r="Y37" s="47"/>
      <c r="Z37" s="49"/>
      <c r="AA37" s="48"/>
      <c r="AB37" s="48"/>
      <c r="AC37" s="46" t="s">
        <v>29</v>
      </c>
      <c r="AD37" s="48"/>
      <c r="AE37" s="49"/>
      <c r="AF37" s="48"/>
      <c r="AG37" s="46" t="s">
        <v>30</v>
      </c>
      <c r="AH37" s="47"/>
      <c r="AI37" s="47"/>
      <c r="AJ37" s="47"/>
      <c r="AK37" s="49"/>
    </row>
    <row r="38" spans="1:37" x14ac:dyDescent="0.25">
      <c r="A38" s="51" t="str">
        <f>IF(AF38="","","008")</f>
        <v>008</v>
      </c>
      <c r="B38" s="441">
        <f>FrontPg1!$B$20</f>
        <v>13001</v>
      </c>
      <c r="C38" s="528"/>
      <c r="D38" s="528"/>
      <c r="E38" s="528"/>
      <c r="F38" s="528"/>
      <c r="G38" s="529"/>
      <c r="H38" s="447">
        <v>225</v>
      </c>
      <c r="I38" s="448"/>
      <c r="J38" s="448"/>
      <c r="K38" s="449"/>
      <c r="L38" s="450">
        <f>FrontPg1!$L$20</f>
        <v>1</v>
      </c>
      <c r="M38" s="373"/>
      <c r="N38" s="373"/>
      <c r="O38" s="373"/>
      <c r="P38" s="372"/>
      <c r="Q38" s="441">
        <f>FrontPg1!$Q$20</f>
        <v>11104</v>
      </c>
      <c r="R38" s="373"/>
      <c r="S38" s="373"/>
      <c r="T38" s="373"/>
      <c r="U38" s="372"/>
      <c r="V38" s="453">
        <f>FrontPg1!$V$20</f>
        <v>18</v>
      </c>
      <c r="W38" s="373"/>
      <c r="X38" s="373"/>
      <c r="Y38" s="373"/>
      <c r="Z38" s="372"/>
      <c r="AA38" s="450">
        <v>7115</v>
      </c>
      <c r="AB38" s="373"/>
      <c r="AC38" s="373"/>
      <c r="AD38" s="373"/>
      <c r="AE38" s="372"/>
      <c r="AF38" s="456">
        <f>+FrontPg1!AF54+FrontPg1!AF55+FrontPg1!AF56</f>
        <v>0</v>
      </c>
      <c r="AG38" s="428"/>
      <c r="AH38" s="428"/>
      <c r="AI38" s="428"/>
      <c r="AJ38" s="428"/>
      <c r="AK38" s="457"/>
    </row>
    <row r="39" spans="1:37" x14ac:dyDescent="0.25">
      <c r="A39" s="52"/>
      <c r="B39" s="46" t="s">
        <v>31</v>
      </c>
      <c r="C39" s="47"/>
      <c r="D39" s="47"/>
      <c r="E39" s="47"/>
      <c r="F39" s="47"/>
      <c r="G39" s="47"/>
      <c r="H39" s="47"/>
      <c r="I39" s="47"/>
      <c r="J39" s="53"/>
      <c r="K39" s="54" t="s">
        <v>32</v>
      </c>
      <c r="L39" s="47"/>
      <c r="M39" s="47"/>
      <c r="N39" s="47"/>
      <c r="O39" s="55"/>
      <c r="P39" s="56" t="s">
        <v>33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9"/>
    </row>
    <row r="40" spans="1:37" x14ac:dyDescent="0.25">
      <c r="A40" s="57"/>
      <c r="B40" s="445"/>
      <c r="C40" s="373"/>
      <c r="D40" s="373"/>
      <c r="E40" s="373"/>
      <c r="F40" s="373"/>
      <c r="G40" s="373"/>
      <c r="H40" s="373"/>
      <c r="I40" s="373"/>
      <c r="J40" s="372"/>
      <c r="K40" s="446"/>
      <c r="L40" s="373"/>
      <c r="M40" s="373"/>
      <c r="N40" s="373"/>
      <c r="O40" s="372"/>
      <c r="P40" s="535" t="s">
        <v>247</v>
      </c>
      <c r="Q40" s="536"/>
      <c r="R40" s="536"/>
      <c r="S40" s="536"/>
      <c r="T40" s="536"/>
      <c r="U40" s="536"/>
      <c r="V40" s="536"/>
      <c r="W40" s="536"/>
      <c r="X40" s="536"/>
      <c r="Y40" s="536"/>
      <c r="Z40" s="536"/>
      <c r="AA40" s="536"/>
      <c r="AB40" s="536"/>
      <c r="AC40" s="536"/>
      <c r="AD40" s="536"/>
      <c r="AE40" s="536"/>
      <c r="AF40" s="536"/>
      <c r="AG40" s="536"/>
      <c r="AH40" s="536"/>
      <c r="AI40" s="536"/>
      <c r="AJ40" s="536"/>
      <c r="AK40" s="537"/>
    </row>
    <row r="41" spans="1:37" x14ac:dyDescent="0.25">
      <c r="A41" s="52"/>
      <c r="B41" s="58" t="s">
        <v>33</v>
      </c>
      <c r="C41" s="47"/>
      <c r="D41" s="47"/>
      <c r="E41" s="47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9"/>
    </row>
    <row r="42" spans="1:37" ht="13" x14ac:dyDescent="0.3">
      <c r="A42" s="52"/>
      <c r="B42" s="444" t="str">
        <f>FrontPg1!$B$24</f>
        <v>Org: 1400</v>
      </c>
      <c r="C42" s="373"/>
      <c r="D42" s="373"/>
      <c r="E42" s="373"/>
      <c r="F42" s="373"/>
      <c r="G42" s="373"/>
      <c r="H42" s="373"/>
      <c r="I42" s="372"/>
      <c r="J42" s="444"/>
      <c r="K42" s="373"/>
      <c r="L42" s="373"/>
      <c r="M42" s="373"/>
      <c r="N42" s="373"/>
      <c r="O42" s="372"/>
      <c r="P42" s="444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2"/>
    </row>
    <row r="43" spans="1:37" ht="13.5" x14ac:dyDescent="0.35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9"/>
    </row>
    <row r="44" spans="1:37" x14ac:dyDescent="0.25">
      <c r="A44" s="44" t="s">
        <v>23</v>
      </c>
      <c r="B44" s="45"/>
      <c r="C44" s="46" t="s">
        <v>24</v>
      </c>
      <c r="D44" s="47"/>
      <c r="E44" s="47"/>
      <c r="F44" s="48"/>
      <c r="G44" s="49"/>
      <c r="H44" s="48"/>
      <c r="I44" s="46" t="s">
        <v>25</v>
      </c>
      <c r="J44" s="47"/>
      <c r="K44" s="49"/>
      <c r="L44" s="48"/>
      <c r="M44" s="48"/>
      <c r="N44" s="46" t="s">
        <v>26</v>
      </c>
      <c r="O44" s="48"/>
      <c r="P44" s="49"/>
      <c r="Q44" s="48"/>
      <c r="R44" s="48"/>
      <c r="S44" s="46" t="s">
        <v>27</v>
      </c>
      <c r="T44" s="48"/>
      <c r="U44" s="49"/>
      <c r="V44" s="48"/>
      <c r="W44" s="46" t="s">
        <v>28</v>
      </c>
      <c r="X44" s="47"/>
      <c r="Y44" s="47"/>
      <c r="Z44" s="49"/>
      <c r="AA44" s="48"/>
      <c r="AB44" s="48"/>
      <c r="AC44" s="46" t="s">
        <v>29</v>
      </c>
      <c r="AD44" s="48"/>
      <c r="AE44" s="49"/>
      <c r="AF44" s="48"/>
      <c r="AG44" s="46" t="s">
        <v>30</v>
      </c>
      <c r="AH44" s="47"/>
      <c r="AI44" s="47"/>
      <c r="AJ44" s="47"/>
      <c r="AK44" s="49"/>
    </row>
    <row r="45" spans="1:37" x14ac:dyDescent="0.25">
      <c r="A45" s="51" t="str">
        <f>IF(AF45="","","009")</f>
        <v>009</v>
      </c>
      <c r="B45" s="441">
        <f>FrontPg1!$B$20</f>
        <v>13001</v>
      </c>
      <c r="C45" s="528"/>
      <c r="D45" s="528"/>
      <c r="E45" s="528"/>
      <c r="F45" s="528"/>
      <c r="G45" s="529"/>
      <c r="H45" s="447">
        <v>225</v>
      </c>
      <c r="I45" s="448"/>
      <c r="J45" s="448"/>
      <c r="K45" s="449"/>
      <c r="L45" s="450">
        <f>FrontPg1!$L$20</f>
        <v>1</v>
      </c>
      <c r="M45" s="373"/>
      <c r="N45" s="373"/>
      <c r="O45" s="373"/>
      <c r="P45" s="372"/>
      <c r="Q45" s="441">
        <f>FrontPg1!$Q$20</f>
        <v>11104</v>
      </c>
      <c r="R45" s="373"/>
      <c r="S45" s="373"/>
      <c r="T45" s="373"/>
      <c r="U45" s="372"/>
      <c r="V45" s="453">
        <f>FrontPg1!$V$20</f>
        <v>18</v>
      </c>
      <c r="W45" s="373"/>
      <c r="X45" s="373"/>
      <c r="Y45" s="373"/>
      <c r="Z45" s="372"/>
      <c r="AA45" s="450">
        <v>7116</v>
      </c>
      <c r="AB45" s="373"/>
      <c r="AC45" s="373"/>
      <c r="AD45" s="373"/>
      <c r="AE45" s="372"/>
      <c r="AF45" s="456">
        <f>+FrontPg1!AF53</f>
        <v>0</v>
      </c>
      <c r="AG45" s="428"/>
      <c r="AH45" s="428"/>
      <c r="AI45" s="428"/>
      <c r="AJ45" s="428"/>
      <c r="AK45" s="457"/>
    </row>
    <row r="46" spans="1:37" x14ac:dyDescent="0.25">
      <c r="A46" s="52"/>
      <c r="B46" s="46" t="s">
        <v>31</v>
      </c>
      <c r="C46" s="47"/>
      <c r="D46" s="47"/>
      <c r="E46" s="47"/>
      <c r="F46" s="47"/>
      <c r="G46" s="47"/>
      <c r="H46" s="47"/>
      <c r="I46" s="47"/>
      <c r="J46" s="53"/>
      <c r="K46" s="54" t="s">
        <v>32</v>
      </c>
      <c r="L46" s="47"/>
      <c r="M46" s="47"/>
      <c r="N46" s="47"/>
      <c r="O46" s="55"/>
      <c r="P46" s="56" t="s">
        <v>33</v>
      </c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9"/>
    </row>
    <row r="47" spans="1:37" x14ac:dyDescent="0.25">
      <c r="A47" s="57"/>
      <c r="B47" s="445"/>
      <c r="C47" s="373"/>
      <c r="D47" s="373"/>
      <c r="E47" s="373"/>
      <c r="F47" s="373"/>
      <c r="G47" s="373"/>
      <c r="H47" s="373"/>
      <c r="I47" s="373"/>
      <c r="J47" s="372"/>
      <c r="K47" s="446"/>
      <c r="L47" s="373"/>
      <c r="M47" s="373"/>
      <c r="N47" s="373"/>
      <c r="O47" s="372"/>
      <c r="P47" s="535" t="s">
        <v>248</v>
      </c>
      <c r="Q47" s="536"/>
      <c r="R47" s="536"/>
      <c r="S47" s="536"/>
      <c r="T47" s="536"/>
      <c r="U47" s="536"/>
      <c r="V47" s="536"/>
      <c r="W47" s="536"/>
      <c r="X47" s="536"/>
      <c r="Y47" s="536"/>
      <c r="Z47" s="536"/>
      <c r="AA47" s="536"/>
      <c r="AB47" s="536"/>
      <c r="AC47" s="536"/>
      <c r="AD47" s="536"/>
      <c r="AE47" s="536"/>
      <c r="AF47" s="536"/>
      <c r="AG47" s="536"/>
      <c r="AH47" s="536"/>
      <c r="AI47" s="536"/>
      <c r="AJ47" s="536"/>
      <c r="AK47" s="537"/>
    </row>
    <row r="48" spans="1:37" x14ac:dyDescent="0.25">
      <c r="A48" s="52"/>
      <c r="B48" s="58" t="s">
        <v>33</v>
      </c>
      <c r="C48" s="47"/>
      <c r="D48" s="47"/>
      <c r="E48" s="47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9"/>
    </row>
    <row r="49" spans="1:37" ht="13" x14ac:dyDescent="0.3">
      <c r="A49" s="52"/>
      <c r="B49" s="444" t="str">
        <f>FrontPg1!$B$24</f>
        <v>Org: 1400</v>
      </c>
      <c r="C49" s="373"/>
      <c r="D49" s="373"/>
      <c r="E49" s="373"/>
      <c r="F49" s="373"/>
      <c r="G49" s="373"/>
      <c r="H49" s="373"/>
      <c r="I49" s="372"/>
      <c r="J49" s="444"/>
      <c r="K49" s="373"/>
      <c r="L49" s="373"/>
      <c r="M49" s="373"/>
      <c r="N49" s="373"/>
      <c r="O49" s="372"/>
      <c r="P49" s="444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3"/>
      <c r="AH49" s="373"/>
      <c r="AI49" s="373"/>
      <c r="AJ49" s="373"/>
      <c r="AK49" s="372"/>
    </row>
    <row r="50" spans="1:37" ht="13.5" x14ac:dyDescent="0.3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9"/>
    </row>
    <row r="51" spans="1:37" x14ac:dyDescent="0.25">
      <c r="A51" s="44" t="s">
        <v>23</v>
      </c>
      <c r="B51" s="45"/>
      <c r="C51" s="46" t="s">
        <v>24</v>
      </c>
      <c r="D51" s="47"/>
      <c r="E51" s="47"/>
      <c r="F51" s="48"/>
      <c r="G51" s="49"/>
      <c r="H51" s="48"/>
      <c r="I51" s="46" t="s">
        <v>25</v>
      </c>
      <c r="J51" s="47"/>
      <c r="K51" s="49"/>
      <c r="L51" s="48"/>
      <c r="M51" s="48"/>
      <c r="N51" s="46" t="s">
        <v>26</v>
      </c>
      <c r="O51" s="48"/>
      <c r="P51" s="49"/>
      <c r="Q51" s="48"/>
      <c r="R51" s="48"/>
      <c r="S51" s="46" t="s">
        <v>27</v>
      </c>
      <c r="T51" s="48"/>
      <c r="U51" s="49"/>
      <c r="V51" s="48"/>
      <c r="W51" s="46" t="s">
        <v>28</v>
      </c>
      <c r="X51" s="47"/>
      <c r="Y51" s="47"/>
      <c r="Z51" s="49"/>
      <c r="AA51" s="48"/>
      <c r="AB51" s="48"/>
      <c r="AC51" s="46" t="s">
        <v>29</v>
      </c>
      <c r="AD51" s="48"/>
      <c r="AE51" s="49"/>
      <c r="AF51" s="48"/>
      <c r="AG51" s="46" t="s">
        <v>30</v>
      </c>
      <c r="AH51" s="47"/>
      <c r="AI51" s="47"/>
      <c r="AJ51" s="47"/>
      <c r="AK51" s="49"/>
    </row>
    <row r="52" spans="1:37" x14ac:dyDescent="0.25">
      <c r="A52" s="51" t="str">
        <f>IF(AF52="","","010")</f>
        <v/>
      </c>
      <c r="B52" s="441"/>
      <c r="C52" s="528"/>
      <c r="D52" s="528"/>
      <c r="E52" s="528"/>
      <c r="F52" s="528"/>
      <c r="G52" s="529"/>
      <c r="H52" s="447"/>
      <c r="I52" s="448"/>
      <c r="J52" s="448"/>
      <c r="K52" s="449"/>
      <c r="L52" s="450">
        <v>1</v>
      </c>
      <c r="M52" s="373"/>
      <c r="N52" s="373"/>
      <c r="O52" s="373"/>
      <c r="P52" s="372"/>
      <c r="Q52" s="441"/>
      <c r="R52" s="373"/>
      <c r="S52" s="373"/>
      <c r="T52" s="373"/>
      <c r="U52" s="372"/>
      <c r="V52" s="453"/>
      <c r="W52" s="373"/>
      <c r="X52" s="373"/>
      <c r="Y52" s="373"/>
      <c r="Z52" s="372"/>
      <c r="AA52" s="450"/>
      <c r="AB52" s="373"/>
      <c r="AC52" s="373"/>
      <c r="AD52" s="373"/>
      <c r="AE52" s="372"/>
      <c r="AF52" s="456"/>
      <c r="AG52" s="428"/>
      <c r="AH52" s="428"/>
      <c r="AI52" s="428"/>
      <c r="AJ52" s="428"/>
      <c r="AK52" s="457"/>
    </row>
    <row r="53" spans="1:37" x14ac:dyDescent="0.25">
      <c r="A53" s="52"/>
      <c r="B53" s="46" t="s">
        <v>31</v>
      </c>
      <c r="C53" s="47"/>
      <c r="D53" s="47"/>
      <c r="E53" s="47"/>
      <c r="F53" s="47"/>
      <c r="G53" s="47"/>
      <c r="H53" s="47"/>
      <c r="I53" s="47"/>
      <c r="J53" s="53"/>
      <c r="K53" s="54" t="s">
        <v>32</v>
      </c>
      <c r="L53" s="47"/>
      <c r="M53" s="47"/>
      <c r="N53" s="47"/>
      <c r="O53" s="55"/>
      <c r="P53" s="56" t="s">
        <v>33</v>
      </c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9"/>
    </row>
    <row r="54" spans="1:37" x14ac:dyDescent="0.25">
      <c r="A54" s="57"/>
      <c r="B54" s="445"/>
      <c r="C54" s="373"/>
      <c r="D54" s="373"/>
      <c r="E54" s="373"/>
      <c r="F54" s="373"/>
      <c r="G54" s="373"/>
      <c r="H54" s="373"/>
      <c r="I54" s="373"/>
      <c r="J54" s="372"/>
      <c r="K54" s="446"/>
      <c r="L54" s="373"/>
      <c r="M54" s="373"/>
      <c r="N54" s="373"/>
      <c r="O54" s="372"/>
      <c r="P54" s="440"/>
      <c r="Q54" s="373"/>
      <c r="R54" s="373"/>
      <c r="S54" s="373"/>
      <c r="T54" s="373"/>
      <c r="U54" s="373"/>
      <c r="V54" s="373"/>
      <c r="W54" s="373"/>
      <c r="X54" s="373"/>
      <c r="Y54" s="373"/>
      <c r="Z54" s="372"/>
      <c r="AA54" s="440"/>
      <c r="AB54" s="373"/>
      <c r="AC54" s="373"/>
      <c r="AD54" s="373"/>
      <c r="AE54" s="372"/>
      <c r="AF54" s="440"/>
      <c r="AG54" s="373"/>
      <c r="AH54" s="373"/>
      <c r="AI54" s="372"/>
      <c r="AJ54" s="440"/>
      <c r="AK54" s="372"/>
    </row>
    <row r="55" spans="1:37" x14ac:dyDescent="0.25">
      <c r="A55" s="52"/>
      <c r="B55" s="58" t="s">
        <v>33</v>
      </c>
      <c r="C55" s="47"/>
      <c r="D55" s="47"/>
      <c r="E55" s="47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9"/>
    </row>
    <row r="56" spans="1:37" ht="13" x14ac:dyDescent="0.3">
      <c r="A56" s="52"/>
      <c r="B56" s="444" t="s">
        <v>189</v>
      </c>
      <c r="C56" s="373"/>
      <c r="D56" s="373"/>
      <c r="E56" s="373"/>
      <c r="F56" s="373"/>
      <c r="G56" s="373"/>
      <c r="H56" s="373"/>
      <c r="I56" s="372"/>
      <c r="J56" s="444"/>
      <c r="K56" s="373"/>
      <c r="L56" s="373"/>
      <c r="M56" s="373"/>
      <c r="N56" s="373"/>
      <c r="O56" s="372"/>
      <c r="P56" s="444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2"/>
    </row>
    <row r="57" spans="1:37" ht="13.5" x14ac:dyDescent="0.35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9"/>
    </row>
  </sheetData>
  <mergeCells count="96">
    <mergeCell ref="AC7:AF7"/>
    <mergeCell ref="AG7:AK8"/>
    <mergeCell ref="B10:G10"/>
    <mergeCell ref="H10:K10"/>
    <mergeCell ref="L10:P10"/>
    <mergeCell ref="H17:K17"/>
    <mergeCell ref="L17:P17"/>
    <mergeCell ref="Q17:U17"/>
    <mergeCell ref="V17:Z17"/>
    <mergeCell ref="Q10:U10"/>
    <mergeCell ref="V10:Z10"/>
    <mergeCell ref="AA10:AE10"/>
    <mergeCell ref="AF10:AK10"/>
    <mergeCell ref="P14:AK14"/>
    <mergeCell ref="B12:J12"/>
    <mergeCell ref="K12:O12"/>
    <mergeCell ref="B14:I14"/>
    <mergeCell ref="J14:O14"/>
    <mergeCell ref="P12:AK12"/>
    <mergeCell ref="B21:I21"/>
    <mergeCell ref="J21:O21"/>
    <mergeCell ref="P21:AK21"/>
    <mergeCell ref="B19:J19"/>
    <mergeCell ref="K19:O19"/>
    <mergeCell ref="AA17:AE17"/>
    <mergeCell ref="AF17:AK17"/>
    <mergeCell ref="B17:G17"/>
    <mergeCell ref="P19:AK19"/>
    <mergeCell ref="V24:Z24"/>
    <mergeCell ref="AA24:AE24"/>
    <mergeCell ref="H31:K31"/>
    <mergeCell ref="L31:P31"/>
    <mergeCell ref="Q31:U31"/>
    <mergeCell ref="V31:Z31"/>
    <mergeCell ref="AA31:AE31"/>
    <mergeCell ref="AF31:AK31"/>
    <mergeCell ref="B28:I28"/>
    <mergeCell ref="AF24:AK24"/>
    <mergeCell ref="B24:G24"/>
    <mergeCell ref="H24:K24"/>
    <mergeCell ref="L24:P24"/>
    <mergeCell ref="Q24:U24"/>
    <mergeCell ref="B26:J26"/>
    <mergeCell ref="K26:O26"/>
    <mergeCell ref="J28:O28"/>
    <mergeCell ref="P28:AK28"/>
    <mergeCell ref="P26:AK26"/>
    <mergeCell ref="B31:G31"/>
    <mergeCell ref="B35:I35"/>
    <mergeCell ref="J35:O35"/>
    <mergeCell ref="P35:AK35"/>
    <mergeCell ref="B33:J33"/>
    <mergeCell ref="K33:O33"/>
    <mergeCell ref="P33:AK33"/>
    <mergeCell ref="AF38:AK38"/>
    <mergeCell ref="V45:Z45"/>
    <mergeCell ref="AA45:AE45"/>
    <mergeCell ref="AF45:AK45"/>
    <mergeCell ref="B42:I42"/>
    <mergeCell ref="J42:O42"/>
    <mergeCell ref="P42:AK42"/>
    <mergeCell ref="B38:G38"/>
    <mergeCell ref="H38:K38"/>
    <mergeCell ref="L38:P38"/>
    <mergeCell ref="Q38:U38"/>
    <mergeCell ref="B40:J40"/>
    <mergeCell ref="K40:O40"/>
    <mergeCell ref="V38:Z38"/>
    <mergeCell ref="AA38:AE38"/>
    <mergeCell ref="P40:AK40"/>
    <mergeCell ref="B45:G45"/>
    <mergeCell ref="B49:I49"/>
    <mergeCell ref="J49:O49"/>
    <mergeCell ref="P49:AK49"/>
    <mergeCell ref="B47:J47"/>
    <mergeCell ref="K47:O47"/>
    <mergeCell ref="H45:K45"/>
    <mergeCell ref="L45:P45"/>
    <mergeCell ref="Q45:U45"/>
    <mergeCell ref="P47:AK47"/>
    <mergeCell ref="B56:I56"/>
    <mergeCell ref="J56:O56"/>
    <mergeCell ref="P56:AK56"/>
    <mergeCell ref="B54:J54"/>
    <mergeCell ref="K54:O54"/>
    <mergeCell ref="P54:Z54"/>
    <mergeCell ref="AA54:AE54"/>
    <mergeCell ref="V52:Z52"/>
    <mergeCell ref="AA52:AE52"/>
    <mergeCell ref="AF52:AK52"/>
    <mergeCell ref="AF54:AI54"/>
    <mergeCell ref="AJ54:AK54"/>
    <mergeCell ref="B52:G52"/>
    <mergeCell ref="H52:K52"/>
    <mergeCell ref="L52:P52"/>
    <mergeCell ref="Q52:U52"/>
  </mergeCells>
  <phoneticPr fontId="0" type="noConversion"/>
  <pageMargins left="0.5" right="0.5" top="0.5" bottom="0.5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BackPg1</vt:lpstr>
      <vt:lpstr>FrontPg1</vt:lpstr>
      <vt:lpstr>BackPg2</vt:lpstr>
      <vt:lpstr>FrontPg2</vt:lpstr>
      <vt:lpstr>BackPg1!Print_Area</vt:lpstr>
      <vt:lpstr>BackPg2!Print_Area</vt:lpstr>
    </vt:vector>
  </TitlesOfParts>
  <Company>Office of Court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Glenna Rhea Bowman</dc:creator>
  <cp:lastModifiedBy>C. Harper</cp:lastModifiedBy>
  <cp:lastPrinted>2017-11-13T00:46:33Z</cp:lastPrinted>
  <dcterms:created xsi:type="dcterms:W3CDTF">2002-10-29T16:37:52Z</dcterms:created>
  <dcterms:modified xsi:type="dcterms:W3CDTF">2017-11-13T00:47:15Z</dcterms:modified>
</cp:coreProperties>
</file>